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documentos02\Datos Portal Web\Estadísticas  para la pagina MA\13.- Ejecución Presupuestaria del Sector Agropecuario\"/>
    </mc:Choice>
  </mc:AlternateContent>
  <xr:revisionPtr revIDLastSave="0" documentId="8_{3AACA8EE-5EBD-4F27-8353-90D11180022A}" xr6:coauthVersionLast="46" xr6:coauthVersionMax="46" xr10:uidLastSave="{00000000-0000-0000-0000-000000000000}"/>
  <bookViews>
    <workbookView showHorizontalScroll="0" showVerticalScroll="0" showSheetTabs="0" xWindow="-120" yWindow="-120" windowWidth="20730" windowHeight="11160" xr2:uid="{00000000-000D-0000-FFFF-FFFF00000000}"/>
  </bookViews>
  <sheets>
    <sheet name="cuadro 18" sheetId="5" r:id="rId1"/>
    <sheet name="Hoja1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3" i="5" l="1"/>
  <c r="I10" i="5"/>
  <c r="I16" i="5"/>
  <c r="I21" i="5"/>
  <c r="I60" i="5"/>
  <c r="I61" i="5"/>
  <c r="I71" i="5"/>
  <c r="I70" i="5" s="1"/>
  <c r="I78" i="5"/>
  <c r="I117" i="5"/>
  <c r="I116" i="5" s="1"/>
  <c r="I124" i="5"/>
  <c r="I137" i="5"/>
  <c r="H78" i="5"/>
  <c r="I136" i="5" l="1"/>
  <c r="I8" i="5" s="1"/>
  <c r="H137" i="5"/>
  <c r="H124" i="5"/>
  <c r="G137" i="5" l="1"/>
  <c r="G124" i="5"/>
  <c r="H117" i="5"/>
  <c r="H71" i="5"/>
  <c r="G71" i="5"/>
  <c r="G60" i="5"/>
  <c r="G21" i="5"/>
  <c r="G16" i="5"/>
  <c r="G10" i="5"/>
  <c r="H21" i="5"/>
  <c r="G117" i="5"/>
  <c r="G116" i="5" s="1"/>
  <c r="F60" i="5" l="1"/>
  <c r="H60" i="5"/>
  <c r="H61" i="5" l="1"/>
  <c r="H10" i="5"/>
  <c r="H116" i="5" l="1"/>
  <c r="H16" i="5"/>
  <c r="H70" i="5"/>
  <c r="H136" i="5" l="1"/>
  <c r="H8" i="5" s="1"/>
  <c r="F137" i="5"/>
  <c r="G70" i="5" l="1"/>
  <c r="G78" i="5"/>
  <c r="F21" i="5"/>
  <c r="F16" i="5"/>
  <c r="G61" i="5"/>
  <c r="C21" i="6"/>
  <c r="C22" i="6" s="1"/>
  <c r="E9" i="6"/>
  <c r="C14" i="6"/>
  <c r="G136" i="5" l="1"/>
  <c r="G8" i="5" s="1"/>
  <c r="F136" i="5"/>
  <c r="C24" i="6"/>
  <c r="C26" i="6" s="1"/>
  <c r="D26" i="6" s="1"/>
  <c r="D27" i="6" s="1"/>
  <c r="D28" i="6" s="1"/>
  <c r="D22" i="6"/>
  <c r="D24" i="6"/>
  <c r="E24" i="6" s="1"/>
</calcChain>
</file>

<file path=xl/sharedStrings.xml><?xml version="1.0" encoding="utf-8"?>
<sst xmlns="http://schemas.openxmlformats.org/spreadsheetml/2006/main" count="138" uniqueCount="108">
  <si>
    <t>CONCEPTOS</t>
  </si>
  <si>
    <t>Programa 98 (Administraciones a Contribuciones Especiales)</t>
  </si>
  <si>
    <t>Consejo Nacional de Agricultura (CNA)</t>
  </si>
  <si>
    <t>Instituto Agrario Dominicano (IAD)</t>
  </si>
  <si>
    <t>Instituto de Desarrollo Cooperativo (IDECOOP)</t>
  </si>
  <si>
    <t>Instituto  Azucarero Dominicano (INAZUCAR)</t>
  </si>
  <si>
    <t>Fondo de Desarrollo Agropecuario (FEDA)</t>
  </si>
  <si>
    <t xml:space="preserve">Programa 1:   Actividades Centrales </t>
  </si>
  <si>
    <t>-</t>
  </si>
  <si>
    <t>Desarrollo Cacaotalero</t>
  </si>
  <si>
    <t>Fomento y Desarrollo  de Agroempresas</t>
  </si>
  <si>
    <t>Fomento y Distribución  de Semillas</t>
  </si>
  <si>
    <t>Servicios Administrativos y Financieros</t>
  </si>
  <si>
    <t>Asistencia Técnica y Capacitación Agrícola</t>
  </si>
  <si>
    <t>Programa 12:  Asistencia y Transferencia Tecnológica y Proyectos</t>
  </si>
  <si>
    <t>Banco Agrícola de la República Dominicana (BAGRICOLA)</t>
  </si>
  <si>
    <t>Proyecto La Cruz  de Manzanillo</t>
  </si>
  <si>
    <t>Consejo Estatal del Azúcar  (CEA)</t>
  </si>
  <si>
    <t>Instituto del Tabaco (INTABACO)</t>
  </si>
  <si>
    <t xml:space="preserve">Fomento a otros Cultivos </t>
  </si>
  <si>
    <t>Mejoramiento de Apoyos a la Innovación Técnologica Agrop. en Rep. Dom (PATCA II)</t>
  </si>
  <si>
    <t>Fomento de la Producción de Arroz</t>
  </si>
  <si>
    <t>Preparación de Tierras</t>
  </si>
  <si>
    <t>Provisión de Insumos y Herramientas Menores</t>
  </si>
  <si>
    <t>Fomento y Fortalecimiento de la Organización Rural</t>
  </si>
  <si>
    <t>Previsión Sanitaria, Inocuidad y Cuarentena</t>
  </si>
  <si>
    <t>Desarrollo de la Mujer en la Producción Rural</t>
  </si>
  <si>
    <t>Oficina de Tradados Comerciales (OTCA)</t>
  </si>
  <si>
    <t>Organización No Gubernamentales en el Area de Educación</t>
  </si>
  <si>
    <t xml:space="preserve">Mejoramiento del Desarrollo para Organizaciones Ecónomicas de Pobres Rurales en la </t>
  </si>
  <si>
    <t>Frontera (PRORURAL OESTE)</t>
  </si>
  <si>
    <t>Fortalecimiento de los Servicios Agropecuarios y del Gasto Público Agrop.</t>
  </si>
  <si>
    <t>Organización No Gubernamentales en el Area de Agricultura</t>
  </si>
  <si>
    <t>Consejo Nacional de Producción Pecuaria (CONAPROPE)</t>
  </si>
  <si>
    <t>Programa 13:  Sanidad Animal Asistencia Técnica y Fomento Pecuario</t>
  </si>
  <si>
    <t>Epidemiología, Control y Erradicación de Enfermedades</t>
  </si>
  <si>
    <t>Investigación Sanitaria y Producción de Biológico</t>
  </si>
  <si>
    <t>Planificación y Diseño de Políticas Sectoriales</t>
  </si>
  <si>
    <t>Dirección y Coordinación</t>
  </si>
  <si>
    <t>Consejo Nacional para la Reglamentación y Fomento de la Industrial Lechera (CONALECHE)</t>
  </si>
  <si>
    <t>Unidad Ejecutora de Pignoración (UEPI)</t>
  </si>
  <si>
    <t>Centro para el Desarrollo Agropecuario y Forestal (CEDAF- CATIE)</t>
  </si>
  <si>
    <t>Instituto Dominicano de Investigaciones Agroforestales (IDIAF)</t>
  </si>
  <si>
    <t>Comisión Sectorial para la Reforma y Modernización del Sector Agropecuario</t>
  </si>
  <si>
    <t>Construcción del Mercado Minorista de la Avenida Duarte en el Distrito Nacional</t>
  </si>
  <si>
    <t>Mejoramiento del Desarrollo Económico Rural en el Centro y Este del país (PRORURAL ESTE)</t>
  </si>
  <si>
    <t>Fortalecimiento Institucional para el desarrollo de los Territorios Rurales de Barahona (PRODESUR)</t>
  </si>
  <si>
    <t>Instituto Nacional de la  Uva (INUVA)</t>
  </si>
  <si>
    <t xml:space="preserve">         TOTAL SECTOR AGROPECUARIO</t>
  </si>
  <si>
    <r>
      <t xml:space="preserve">  </t>
    </r>
    <r>
      <rPr>
        <b/>
        <u val="singleAccounting"/>
        <sz val="12"/>
        <color indexed="8"/>
        <rFont val="Arial Narrow"/>
        <family val="2"/>
      </rPr>
      <t xml:space="preserve">  Subtotal del Ministerio de Agricultura</t>
    </r>
  </si>
  <si>
    <r>
      <t xml:space="preserve">       </t>
    </r>
    <r>
      <rPr>
        <b/>
        <u/>
        <sz val="10.5"/>
        <color indexed="8"/>
        <rFont val="Arial Narrow"/>
        <family val="2"/>
      </rPr>
      <t>Programa 99 (Resto Instituciones del Sector Agropecuario)</t>
    </r>
  </si>
  <si>
    <t>Fortalecimiento del Capital Humano y Organizativo (PRORURAL CENTRO Y ESTE)</t>
  </si>
  <si>
    <t>Desarrollo de Oportunidades de Negocios  (PRORURAL CENTRO Y ESTE)</t>
  </si>
  <si>
    <t>Financiamiento de Inicitaivas de Negocios y Empleo  (PRORURAL CENTRO Y ESTE)</t>
  </si>
  <si>
    <t>Asesoria y Capacitación a Beneficiarios (PRORURAL CENTRO OESTE)</t>
  </si>
  <si>
    <t>Proyecto I: Dirección General de Cooperación Multilateral</t>
  </si>
  <si>
    <t xml:space="preserve">        Total Programa 13</t>
  </si>
  <si>
    <t xml:space="preserve">     Total Proyecto I</t>
  </si>
  <si>
    <t xml:space="preserve">       Total Programa 12</t>
  </si>
  <si>
    <t xml:space="preserve"> Ampliación  Reforestación y Desarrollo Social en la  Sierra, San José  de  Las  Matas (PS2)</t>
  </si>
  <si>
    <t>Programa 11: Fomento a Producción Agrícola</t>
  </si>
  <si>
    <t xml:space="preserve">    Consejo Dominicano de Pesca (CODOPESCA)</t>
  </si>
  <si>
    <t xml:space="preserve">    Mercados Dominicanos de Abasto Agropecuario (MERCADOM)</t>
  </si>
  <si>
    <t xml:space="preserve">    Dirección General de Ganadería (DIGEGA)</t>
  </si>
  <si>
    <t xml:space="preserve">    Dirección General de Riesgos Agropecuarios (DIGERA)</t>
  </si>
  <si>
    <t>Instituto de Estabilización de Precios (INESPRE)</t>
  </si>
  <si>
    <t>Construccion de Sistema de Producción para la Reconversión Agrícola de San Juan de la Maguana</t>
  </si>
  <si>
    <t>Distribución de Reproductores Mejorados</t>
  </si>
  <si>
    <t>Asistencia Técnica y Capacitación</t>
  </si>
  <si>
    <t>Capacitación y Becas: (UASD, ISA, Instituto Salesiano, Loyola)</t>
  </si>
  <si>
    <t>Const. y Reconst. De Caminos vecinales</t>
  </si>
  <si>
    <r>
      <t xml:space="preserve">Programa de Mercado, Frigoríficos e Invernaderos </t>
    </r>
    <r>
      <rPr>
        <b/>
        <sz val="7.5"/>
        <color indexed="8"/>
        <rFont val="Arial Narrow"/>
        <family val="2"/>
      </rPr>
      <t>(PROMEFRIN)</t>
    </r>
  </si>
  <si>
    <t>CONCEPTOS/AÑOS</t>
  </si>
  <si>
    <r>
      <t>Nota:</t>
    </r>
    <r>
      <rPr>
        <sz val="8"/>
        <rFont val="Arial Narrow"/>
        <family val="2"/>
      </rPr>
      <t xml:space="preserve"> En el listado de Instituciones del Sector Agropecuario, a partir del 2012 se están considerado los datos de la Dirección General de Ganadería.</t>
    </r>
  </si>
  <si>
    <r>
      <rPr>
        <b/>
        <sz val="7.5"/>
        <rFont val="Arial Narrow"/>
        <family val="2"/>
      </rPr>
      <t>FUENTE</t>
    </r>
    <r>
      <rPr>
        <sz val="7.5"/>
        <rFont val="Arial Narrow"/>
        <family val="2"/>
      </rPr>
      <t>: Ministerio de Agricultura de la República Dominicana.  Departamento de Seguimiento, Control y Evaluación, hasta el 2011. A partir del  2012 la fuente utilizada es la Dirección General de Presupuesto (DIGEPRES).</t>
    </r>
  </si>
  <si>
    <t>Cualificación de los Agricultores para el otorgamiento de créditos. Componente de acceso al crédito</t>
  </si>
  <si>
    <t>Gasto para el Equipamiento de las Oficinas</t>
  </si>
  <si>
    <t>Gastos destinado al acompañamiento agricultores para el desarrollo de las obras de riego y otras</t>
  </si>
  <si>
    <t>Habilitación de la Industria del Bambú en la República Dominicana</t>
  </si>
  <si>
    <t xml:space="preserve">   Consejo Nacional de Investigaciones Agropecuarias y Forestales. (CONIAF)</t>
  </si>
  <si>
    <t>Pago y Contratación de Consultores Internacionales</t>
  </si>
  <si>
    <t>Cuotas Internacionales</t>
  </si>
  <si>
    <t>Fomento a la Agricultura Orgánica</t>
  </si>
  <si>
    <r>
      <t>Mejoramiento de la Sanidad e Inocuidad Agroalimentaria en la República Dominicana (</t>
    </r>
    <r>
      <rPr>
        <b/>
        <sz val="7.5"/>
        <color indexed="8"/>
        <rFont val="Arial Narrow"/>
        <family val="2"/>
      </rPr>
      <t>PATCA III</t>
    </r>
    <r>
      <rPr>
        <sz val="7.5"/>
        <color indexed="8"/>
        <rFont val="Arial Narrow"/>
        <family val="2"/>
      </rPr>
      <t>)</t>
    </r>
  </si>
  <si>
    <t>03 - Actividades Comunes a los Programas 11 y 15</t>
  </si>
  <si>
    <t>0001 - Acceso en Predios Rurales</t>
  </si>
  <si>
    <t>0002 - Preparación de Tierras</t>
  </si>
  <si>
    <t>0003 - Fomento de Agricultura Orgánica</t>
  </si>
  <si>
    <t>Programa 16: Fomento y Producción de Frutales</t>
  </si>
  <si>
    <t>Instituto Dominicano del Café (INDOCAFE)</t>
  </si>
  <si>
    <t xml:space="preserve">              Elaborado: Ministerio de Agricultura de la República Dominicana, Departamento de Economía Agropecuaria, 2020.-</t>
  </si>
  <si>
    <t>Coordinación de Acuerdos  Comerciales Agrícolas</t>
  </si>
  <si>
    <t xml:space="preserve">Establecimiento  de Plantaciones  Forestales </t>
  </si>
  <si>
    <t>Recuperación de los Recursos Naturales en las Sub-Cuenca Jamao y Veragua</t>
  </si>
  <si>
    <t>Fortalecimiento de la Crianza Ovicaprina en la Región Fronteriza de la RD</t>
  </si>
  <si>
    <t>Transferencia de Tecnólogía Reproductiva</t>
  </si>
  <si>
    <t xml:space="preserve"> Producción y mercadeo de plantas frutales</t>
  </si>
  <si>
    <t>Obras de infraestructura y Plantaciones Agrícolas</t>
  </si>
  <si>
    <t>Capacitación técnica a los agricultores de la cuenca</t>
  </si>
  <si>
    <t xml:space="preserve"> Distribución de plantas frutales</t>
  </si>
  <si>
    <t>Fomento, Apoyo al Desarrollo Rural, Adquisición y Distribución Especial</t>
  </si>
  <si>
    <t xml:space="preserve">Formulación de Políiticas, Coordinación y Normas de la Producción </t>
  </si>
  <si>
    <t xml:space="preserve">   </t>
  </si>
  <si>
    <t>Cuadro 13.1</t>
  </si>
  <si>
    <t>2 de 3</t>
  </si>
  <si>
    <t>1 de 3</t>
  </si>
  <si>
    <t>3 de 3</t>
  </si>
  <si>
    <t xml:space="preserve"> Ejecución Presupuestaria del Sector Agropecuario, 2015 - 2020 ( Monto Devengado Aprobado),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</si>
</sst>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(&quot;RD$&quot;* #,##0.00_);_(&quot;RD$&quot;* \(#,##0.00\);_(&quot;RD$&quot;* &quot;-&quot;??_);_(@_)"/>
    <numFmt numFmtId="166" formatCode="_(* #,##0.0_);_(* \(#,##0.0\);_(* &quot;-&quot;??_);_(@_)"/>
    <numFmt numFmtId="167" formatCode="_(* #,##0_);_(* \(#,##0\);_(* &quot;-&quot;??_);_(@_)"/>
  </numFmts>
  <fonts count="39" x14ac:knownFonts="1">
    <font>
      <sz val="10"/>
      <name val="Arial"/>
    </font>
    <font>
      <sz val="10"/>
      <name val="Arial"/>
      <family val="2"/>
    </font>
    <font>
      <sz val="10"/>
      <name val="Arial Narrow"/>
      <family val="2"/>
    </font>
    <font>
      <b/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Arial Narrow"/>
      <family val="2"/>
    </font>
    <font>
      <b/>
      <u/>
      <sz val="10.5"/>
      <color indexed="8"/>
      <name val="Arial Narrow"/>
      <family val="2"/>
    </font>
    <font>
      <b/>
      <u val="singleAccounting"/>
      <sz val="12"/>
      <color indexed="8"/>
      <name val="Arial Narrow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b/>
      <sz val="7.5"/>
      <color indexed="8"/>
      <name val="Arial Narrow"/>
      <family val="2"/>
    </font>
    <font>
      <sz val="7.5"/>
      <color indexed="8"/>
      <name val="Arial Narrow"/>
      <family val="2"/>
    </font>
    <font>
      <sz val="7.5"/>
      <name val="Bodoni MT"/>
      <family val="1"/>
    </font>
    <font>
      <b/>
      <sz val="14"/>
      <name val="Arial Narrow"/>
      <family val="2"/>
    </font>
    <font>
      <b/>
      <sz val="13"/>
      <name val="Arial Narrow"/>
      <family val="2"/>
    </font>
    <font>
      <sz val="11"/>
      <color rgb="FFFA7D00"/>
      <name val="Calibri"/>
      <family val="2"/>
      <scheme val="minor"/>
    </font>
    <font>
      <sz val="9"/>
      <color theme="0"/>
      <name val="Arial Narrow"/>
      <family val="2"/>
    </font>
    <font>
      <b/>
      <sz val="10.5"/>
      <color theme="1"/>
      <name val="Arial Narrow"/>
      <family val="2"/>
    </font>
    <font>
      <b/>
      <sz val="14"/>
      <color theme="1"/>
      <name val="Arial Narrow"/>
      <family val="2"/>
    </font>
    <font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7.5"/>
      <color theme="1"/>
      <name val="Arial Narrow"/>
      <family val="2"/>
    </font>
    <font>
      <sz val="7.5"/>
      <color rgb="FFFA7D00"/>
      <name val="Calibri"/>
      <family val="2"/>
      <scheme val="minor"/>
    </font>
    <font>
      <b/>
      <u/>
      <sz val="10"/>
      <color theme="1"/>
      <name val="Arial Narrow"/>
      <family val="2"/>
    </font>
    <font>
      <sz val="7.5"/>
      <color theme="1"/>
      <name val="Arial Narrow"/>
      <family val="2"/>
    </font>
    <font>
      <b/>
      <sz val="10"/>
      <color theme="1"/>
      <name val="Arial Narrow"/>
      <family val="2"/>
    </font>
    <font>
      <b/>
      <u val="singleAccounting"/>
      <sz val="10"/>
      <color theme="1"/>
      <name val="Arial Narrow"/>
      <family val="2"/>
    </font>
    <font>
      <sz val="1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24" fillId="0" borderId="6" applyNumberFormat="0" applyFill="0" applyAlignment="0" applyProtection="0"/>
    <xf numFmtId="43" fontId="1" fillId="0" borderId="0" applyFont="0" applyFill="0" applyBorder="0" applyAlignment="0" applyProtection="0"/>
  </cellStyleXfs>
  <cellXfs count="123">
    <xf numFmtId="0" fontId="0" fillId="0" borderId="0" xfId="0"/>
    <xf numFmtId="0" fontId="2" fillId="2" borderId="0" xfId="0" applyFont="1" applyFill="1"/>
    <xf numFmtId="0" fontId="2" fillId="0" borderId="0" xfId="0" applyFont="1"/>
    <xf numFmtId="0" fontId="5" fillId="2" borderId="0" xfId="0" applyFont="1" applyFill="1" applyAlignment="1">
      <alignment horizontal="right"/>
    </xf>
    <xf numFmtId="0" fontId="9" fillId="2" borderId="0" xfId="0" applyFont="1" applyFill="1"/>
    <xf numFmtId="0" fontId="12" fillId="2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/>
    <xf numFmtId="0" fontId="5" fillId="3" borderId="0" xfId="0" applyFont="1" applyFill="1" applyAlignment="1">
      <alignment horizontal="right"/>
    </xf>
    <xf numFmtId="0" fontId="25" fillId="3" borderId="0" xfId="0" applyFont="1" applyFill="1"/>
    <xf numFmtId="0" fontId="26" fillId="3" borderId="0" xfId="0" applyFont="1" applyFill="1"/>
    <xf numFmtId="0" fontId="8" fillId="2" borderId="0" xfId="0" quotePrefix="1" applyFont="1" applyFill="1"/>
    <xf numFmtId="43" fontId="3" fillId="3" borderId="0" xfId="0" applyNumberFormat="1" applyFont="1" applyFill="1"/>
    <xf numFmtId="0" fontId="9" fillId="3" borderId="0" xfId="0" applyFont="1" applyFill="1"/>
    <xf numFmtId="0" fontId="6" fillId="3" borderId="0" xfId="0" applyFont="1" applyFill="1"/>
    <xf numFmtId="0" fontId="28" fillId="3" borderId="0" xfId="0" applyFont="1" applyFill="1"/>
    <xf numFmtId="43" fontId="29" fillId="3" borderId="0" xfId="0" applyNumberFormat="1" applyFont="1" applyFill="1"/>
    <xf numFmtId="0" fontId="30" fillId="3" borderId="0" xfId="0" applyFont="1" applyFill="1"/>
    <xf numFmtId="43" fontId="0" fillId="0" borderId="0" xfId="2" applyFont="1"/>
    <xf numFmtId="0" fontId="0" fillId="4" borderId="0" xfId="0" applyFill="1"/>
    <xf numFmtId="43" fontId="16" fillId="4" borderId="0" xfId="2" applyFont="1" applyFill="1"/>
    <xf numFmtId="43" fontId="10" fillId="0" borderId="0" xfId="2" applyFont="1"/>
    <xf numFmtId="43" fontId="0" fillId="0" borderId="0" xfId="0" applyNumberFormat="1"/>
    <xf numFmtId="43" fontId="15" fillId="3" borderId="0" xfId="0" applyNumberFormat="1" applyFont="1" applyFill="1"/>
    <xf numFmtId="0" fontId="17" fillId="2" borderId="0" xfId="0" applyFont="1" applyFill="1"/>
    <xf numFmtId="0" fontId="18" fillId="3" borderId="0" xfId="0" applyFont="1" applyFill="1" applyAlignment="1">
      <alignment horizontal="center"/>
    </xf>
    <xf numFmtId="0" fontId="19" fillId="3" borderId="0" xfId="0" applyFont="1" applyFill="1" applyAlignment="1">
      <alignment horizontal="left" vertical="center" indent="1"/>
    </xf>
    <xf numFmtId="0" fontId="19" fillId="0" borderId="0" xfId="0" applyFont="1" applyAlignment="1">
      <alignment horizontal="left" vertical="center" indent="1"/>
    </xf>
    <xf numFmtId="43" fontId="20" fillId="3" borderId="0" xfId="0" applyNumberFormat="1" applyFont="1" applyFill="1"/>
    <xf numFmtId="167" fontId="17" fillId="2" borderId="0" xfId="0" applyNumberFormat="1" applyFont="1" applyFill="1"/>
    <xf numFmtId="167" fontId="18" fillId="2" borderId="0" xfId="2" applyNumberFormat="1" applyFont="1" applyFill="1" applyAlignment="1">
      <alignment horizontal="right"/>
    </xf>
    <xf numFmtId="0" fontId="17" fillId="3" borderId="0" xfId="0" applyFont="1" applyFill="1"/>
    <xf numFmtId="167" fontId="17" fillId="3" borderId="0" xfId="0" applyNumberFormat="1" applyFont="1" applyFill="1"/>
    <xf numFmtId="0" fontId="17" fillId="0" borderId="0" xfId="0" applyFont="1"/>
    <xf numFmtId="167" fontId="17" fillId="0" borderId="0" xfId="0" applyNumberFormat="1" applyFont="1"/>
    <xf numFmtId="43" fontId="21" fillId="3" borderId="0" xfId="2" applyFont="1" applyFill="1" applyAlignment="1">
      <alignment horizontal="right"/>
    </xf>
    <xf numFmtId="167" fontId="21" fillId="3" borderId="0" xfId="2" applyNumberFormat="1" applyFont="1" applyFill="1" applyAlignment="1">
      <alignment horizontal="right"/>
    </xf>
    <xf numFmtId="43" fontId="32" fillId="3" borderId="1" xfId="2" applyFont="1" applyFill="1" applyBorder="1" applyAlignment="1">
      <alignment horizontal="right"/>
    </xf>
    <xf numFmtId="166" fontId="32" fillId="3" borderId="1" xfId="2" applyNumberFormat="1" applyFont="1" applyFill="1" applyBorder="1" applyAlignment="1">
      <alignment horizontal="right"/>
    </xf>
    <xf numFmtId="167" fontId="32" fillId="3" borderId="1" xfId="2" applyNumberFormat="1" applyFont="1" applyFill="1" applyBorder="1" applyAlignment="1">
      <alignment horizontal="right"/>
    </xf>
    <xf numFmtId="43" fontId="17" fillId="2" borderId="1" xfId="2" applyFont="1" applyFill="1" applyBorder="1" applyAlignment="1">
      <alignment horizontal="right"/>
    </xf>
    <xf numFmtId="166" fontId="17" fillId="2" borderId="1" xfId="2" applyNumberFormat="1" applyFont="1" applyFill="1" applyBorder="1" applyAlignment="1">
      <alignment horizontal="right"/>
    </xf>
    <xf numFmtId="167" fontId="17" fillId="3" borderId="1" xfId="2" applyNumberFormat="1" applyFont="1" applyFill="1" applyBorder="1" applyAlignment="1">
      <alignment horizontal="right"/>
    </xf>
    <xf numFmtId="43" fontId="20" fillId="2" borderId="1" xfId="0" applyNumberFormat="1" applyFont="1" applyFill="1" applyBorder="1"/>
    <xf numFmtId="166" fontId="17" fillId="2" borderId="1" xfId="0" applyNumberFormat="1" applyFont="1" applyFill="1" applyBorder="1"/>
    <xf numFmtId="167" fontId="17" fillId="3" borderId="1" xfId="0" applyNumberFormat="1" applyFont="1" applyFill="1" applyBorder="1"/>
    <xf numFmtId="166" fontId="17" fillId="3" borderId="1" xfId="0" applyNumberFormat="1" applyFont="1" applyFill="1" applyBorder="1"/>
    <xf numFmtId="0" fontId="20" fillId="2" borderId="1" xfId="0" applyFont="1" applyFill="1" applyBorder="1"/>
    <xf numFmtId="0" fontId="17" fillId="2" borderId="1" xfId="0" applyFont="1" applyFill="1" applyBorder="1"/>
    <xf numFmtId="166" fontId="17" fillId="3" borderId="1" xfId="2" applyNumberFormat="1" applyFont="1" applyFill="1" applyBorder="1" applyAlignment="1">
      <alignment horizontal="right"/>
    </xf>
    <xf numFmtId="0" fontId="18" fillId="3" borderId="1" xfId="0" applyFont="1" applyFill="1" applyBorder="1"/>
    <xf numFmtId="166" fontId="18" fillId="3" borderId="1" xfId="0" applyNumberFormat="1" applyFont="1" applyFill="1" applyBorder="1"/>
    <xf numFmtId="167" fontId="18" fillId="3" borderId="1" xfId="0" applyNumberFormat="1" applyFont="1" applyFill="1" applyBorder="1"/>
    <xf numFmtId="43" fontId="17" fillId="3" borderId="1" xfId="2" applyFont="1" applyFill="1" applyBorder="1" applyAlignment="1">
      <alignment horizontal="right"/>
    </xf>
    <xf numFmtId="43" fontId="21" fillId="3" borderId="1" xfId="2" applyFont="1" applyFill="1" applyBorder="1" applyAlignment="1">
      <alignment horizontal="right"/>
    </xf>
    <xf numFmtId="43" fontId="18" fillId="3" borderId="1" xfId="2" applyFont="1" applyFill="1" applyBorder="1" applyAlignment="1">
      <alignment horizontal="right"/>
    </xf>
    <xf numFmtId="166" fontId="18" fillId="3" borderId="1" xfId="2" applyNumberFormat="1" applyFont="1" applyFill="1" applyBorder="1" applyAlignment="1">
      <alignment horizontal="right"/>
    </xf>
    <xf numFmtId="167" fontId="18" fillId="3" borderId="1" xfId="2" applyNumberFormat="1" applyFont="1" applyFill="1" applyBorder="1" applyAlignment="1">
      <alignment horizontal="right"/>
    </xf>
    <xf numFmtId="43" fontId="20" fillId="3" borderId="1" xfId="0" applyNumberFormat="1" applyFont="1" applyFill="1" applyBorder="1"/>
    <xf numFmtId="0" fontId="32" fillId="3" borderId="1" xfId="0" applyFont="1" applyFill="1" applyBorder="1" applyAlignment="1">
      <alignment horizontal="center"/>
    </xf>
    <xf numFmtId="167" fontId="32" fillId="3" borderId="1" xfId="0" applyNumberFormat="1" applyFont="1" applyFill="1" applyBorder="1" applyAlignment="1">
      <alignment horizontal="center"/>
    </xf>
    <xf numFmtId="0" fontId="36" fillId="3" borderId="1" xfId="0" applyFont="1" applyFill="1" applyBorder="1" applyAlignment="1">
      <alignment horizontal="left" vertical="center"/>
    </xf>
    <xf numFmtId="165" fontId="20" fillId="3" borderId="1" xfId="0" applyNumberFormat="1" applyFont="1" applyFill="1" applyBorder="1"/>
    <xf numFmtId="43" fontId="20" fillId="3" borderId="1" xfId="0" applyNumberFormat="1" applyFont="1" applyFill="1" applyBorder="1" applyAlignment="1">
      <alignment horizontal="left"/>
    </xf>
    <xf numFmtId="0" fontId="33" fillId="3" borderId="1" xfId="1" applyFont="1" applyFill="1" applyBorder="1"/>
    <xf numFmtId="0" fontId="20" fillId="2" borderId="1" xfId="0" applyFont="1" applyFill="1" applyBorder="1" applyAlignment="1">
      <alignment horizontal="left" indent="1"/>
    </xf>
    <xf numFmtId="0" fontId="17" fillId="2" borderId="1" xfId="0" applyFont="1" applyFill="1" applyBorder="1" applyAlignment="1">
      <alignment horizontal="left"/>
    </xf>
    <xf numFmtId="43" fontId="18" fillId="3" borderId="1" xfId="2" applyFont="1" applyFill="1" applyBorder="1"/>
    <xf numFmtId="43" fontId="32" fillId="3" borderId="1" xfId="2" applyFont="1" applyFill="1" applyBorder="1" applyAlignment="1">
      <alignment horizontal="center"/>
    </xf>
    <xf numFmtId="43" fontId="19" fillId="3" borderId="1" xfId="0" applyNumberFormat="1" applyFont="1" applyFill="1" applyBorder="1" applyAlignment="1">
      <alignment horizontal="left"/>
    </xf>
    <xf numFmtId="0" fontId="27" fillId="5" borderId="0" xfId="0" applyFont="1" applyFill="1"/>
    <xf numFmtId="0" fontId="33" fillId="5" borderId="2" xfId="1" applyFont="1" applyFill="1" applyBorder="1"/>
    <xf numFmtId="0" fontId="9" fillId="5" borderId="0" xfId="0" applyFont="1" applyFill="1"/>
    <xf numFmtId="0" fontId="34" fillId="3" borderId="1" xfId="0" applyFont="1" applyFill="1" applyBorder="1"/>
    <xf numFmtId="166" fontId="32" fillId="3" borderId="1" xfId="2" applyNumberFormat="1" applyFont="1" applyFill="1" applyBorder="1"/>
    <xf numFmtId="167" fontId="32" fillId="3" borderId="1" xfId="2" applyNumberFormat="1" applyFont="1" applyFill="1" applyBorder="1"/>
    <xf numFmtId="0" fontId="12" fillId="3" borderId="0" xfId="0" applyFont="1" applyFill="1"/>
    <xf numFmtId="0" fontId="31" fillId="3" borderId="0" xfId="0" applyFont="1" applyFill="1" applyAlignment="1">
      <alignment horizontal="left" vertical="center"/>
    </xf>
    <xf numFmtId="0" fontId="34" fillId="3" borderId="3" xfId="0" applyFont="1" applyFill="1" applyBorder="1" applyAlignment="1">
      <alignment horizontal="left" vertical="center"/>
    </xf>
    <xf numFmtId="167" fontId="32" fillId="3" borderId="3" xfId="0" applyNumberFormat="1" applyFont="1" applyFill="1" applyBorder="1" applyAlignment="1">
      <alignment horizontal="center"/>
    </xf>
    <xf numFmtId="43" fontId="32" fillId="3" borderId="3" xfId="2" applyFont="1" applyFill="1" applyBorder="1" applyAlignment="1">
      <alignment horizontal="center"/>
    </xf>
    <xf numFmtId="43" fontId="37" fillId="3" borderId="1" xfId="0" applyNumberFormat="1" applyFont="1" applyFill="1" applyBorder="1"/>
    <xf numFmtId="43" fontId="32" fillId="3" borderId="1" xfId="0" applyNumberFormat="1" applyFont="1" applyFill="1" applyBorder="1"/>
    <xf numFmtId="43" fontId="31" fillId="5" borderId="1" xfId="2" applyFont="1" applyFill="1" applyBorder="1" applyAlignment="1">
      <alignment horizontal="right"/>
    </xf>
    <xf numFmtId="167" fontId="31" fillId="5" borderId="1" xfId="2" applyNumberFormat="1" applyFont="1" applyFill="1" applyBorder="1" applyAlignment="1">
      <alignment horizontal="right"/>
    </xf>
    <xf numFmtId="43" fontId="2" fillId="3" borderId="0" xfId="0" applyNumberFormat="1" applyFont="1" applyFill="1"/>
    <xf numFmtId="43" fontId="2" fillId="3" borderId="0" xfId="2" applyFont="1" applyFill="1"/>
    <xf numFmtId="167" fontId="21" fillId="3" borderId="1" xfId="2" applyNumberFormat="1" applyFont="1" applyFill="1" applyBorder="1" applyAlignment="1">
      <alignment horizontal="right"/>
    </xf>
    <xf numFmtId="43" fontId="35" fillId="3" borderId="1" xfId="2" applyFont="1" applyFill="1" applyBorder="1" applyAlignment="1">
      <alignment horizontal="left"/>
    </xf>
    <xf numFmtId="165" fontId="20" fillId="3" borderId="1" xfId="0" applyNumberFormat="1" applyFont="1" applyFill="1" applyBorder="1" applyAlignment="1">
      <alignment horizontal="left"/>
    </xf>
    <xf numFmtId="43" fontId="17" fillId="3" borderId="1" xfId="2" applyNumberFormat="1" applyFont="1" applyFill="1" applyBorder="1" applyAlignment="1">
      <alignment horizontal="right"/>
    </xf>
    <xf numFmtId="43" fontId="17" fillId="2" borderId="0" xfId="0" applyNumberFormat="1" applyFont="1" applyFill="1"/>
    <xf numFmtId="0" fontId="2" fillId="2" borderId="0" xfId="0" applyFont="1" applyFill="1" applyBorder="1"/>
    <xf numFmtId="43" fontId="38" fillId="2" borderId="0" xfId="2" applyFont="1" applyFill="1" applyBorder="1" applyAlignment="1" applyProtection="1">
      <alignment horizontal="right" vertical="center"/>
    </xf>
    <xf numFmtId="164" fontId="2" fillId="2" borderId="0" xfId="0" applyNumberFormat="1" applyFont="1" applyFill="1" applyBorder="1"/>
    <xf numFmtId="0" fontId="2" fillId="3" borderId="0" xfId="0" applyFont="1" applyFill="1" applyBorder="1"/>
    <xf numFmtId="0" fontId="17" fillId="3" borderId="7" xfId="0" applyFont="1" applyFill="1" applyBorder="1"/>
    <xf numFmtId="0" fontId="17" fillId="0" borderId="7" xfId="0" applyFont="1" applyBorder="1"/>
    <xf numFmtId="0" fontId="32" fillId="6" borderId="4" xfId="0" applyFont="1" applyFill="1" applyBorder="1" applyAlignment="1">
      <alignment horizontal="center"/>
    </xf>
    <xf numFmtId="0" fontId="32" fillId="6" borderId="5" xfId="0" applyFont="1" applyFill="1" applyBorder="1" applyAlignment="1">
      <alignment horizontal="center"/>
    </xf>
    <xf numFmtId="0" fontId="27" fillId="3" borderId="0" xfId="0" applyFont="1" applyFill="1"/>
    <xf numFmtId="0" fontId="32" fillId="6" borderId="1" xfId="0" applyFont="1" applyFill="1" applyBorder="1" applyAlignment="1">
      <alignment horizontal="center"/>
    </xf>
    <xf numFmtId="43" fontId="17" fillId="0" borderId="1" xfId="2" applyFont="1" applyFill="1" applyBorder="1" applyAlignment="1">
      <alignment horizontal="right"/>
    </xf>
    <xf numFmtId="0" fontId="4" fillId="3" borderId="0" xfId="0" applyFont="1" applyFill="1" applyAlignment="1">
      <alignment horizontal="center"/>
    </xf>
    <xf numFmtId="43" fontId="20" fillId="2" borderId="3" xfId="0" applyNumberFormat="1" applyFont="1" applyFill="1" applyBorder="1"/>
    <xf numFmtId="166" fontId="17" fillId="2" borderId="3" xfId="2" applyNumberFormat="1" applyFont="1" applyFill="1" applyBorder="1" applyAlignment="1">
      <alignment horizontal="right"/>
    </xf>
    <xf numFmtId="167" fontId="17" fillId="3" borderId="3" xfId="2" applyNumberFormat="1" applyFont="1" applyFill="1" applyBorder="1" applyAlignment="1">
      <alignment horizontal="right"/>
    </xf>
    <xf numFmtId="43" fontId="17" fillId="3" borderId="3" xfId="2" applyFont="1" applyFill="1" applyBorder="1" applyAlignment="1">
      <alignment horizontal="right"/>
    </xf>
    <xf numFmtId="0" fontId="5" fillId="3" borderId="0" xfId="0" applyFont="1" applyFill="1" applyBorder="1" applyAlignment="1">
      <alignment horizontal="right"/>
    </xf>
    <xf numFmtId="43" fontId="20" fillId="3" borderId="0" xfId="0" applyNumberFormat="1" applyFont="1" applyFill="1" applyBorder="1"/>
    <xf numFmtId="166" fontId="17" fillId="3" borderId="0" xfId="2" applyNumberFormat="1" applyFont="1" applyFill="1" applyBorder="1" applyAlignment="1">
      <alignment horizontal="right"/>
    </xf>
    <xf numFmtId="167" fontId="17" fillId="3" borderId="0" xfId="2" applyNumberFormat="1" applyFont="1" applyFill="1" applyBorder="1" applyAlignment="1">
      <alignment horizontal="right"/>
    </xf>
    <xf numFmtId="43" fontId="17" fillId="3" borderId="0" xfId="2" applyFont="1" applyFill="1" applyBorder="1" applyAlignment="1">
      <alignment horizontal="right"/>
    </xf>
    <xf numFmtId="43" fontId="9" fillId="3" borderId="0" xfId="2" applyFont="1" applyFill="1"/>
    <xf numFmtId="43" fontId="9" fillId="5" borderId="0" xfId="2" applyFont="1" applyFill="1"/>
    <xf numFmtId="0" fontId="7" fillId="2" borderId="0" xfId="0" applyFont="1" applyFill="1" applyAlignment="1">
      <alignment horizontal="left"/>
    </xf>
    <xf numFmtId="0" fontId="29" fillId="6" borderId="2" xfId="0" applyFont="1" applyFill="1" applyBorder="1" applyAlignment="1">
      <alignment horizontal="left" vertical="center"/>
    </xf>
    <xf numFmtId="0" fontId="29" fillId="6" borderId="4" xfId="0" applyFont="1" applyFill="1" applyBorder="1" applyAlignment="1">
      <alignment horizontal="left" vertical="center"/>
    </xf>
    <xf numFmtId="0" fontId="4" fillId="3" borderId="0" xfId="0" applyFont="1" applyFill="1" applyAlignment="1">
      <alignment horizontal="center"/>
    </xf>
    <xf numFmtId="0" fontId="31" fillId="6" borderId="2" xfId="0" applyFont="1" applyFill="1" applyBorder="1" applyAlignment="1">
      <alignment horizontal="left" vertical="center"/>
    </xf>
    <xf numFmtId="0" fontId="31" fillId="6" borderId="4" xfId="0" applyFont="1" applyFill="1" applyBorder="1" applyAlignment="1">
      <alignment horizontal="left" vertical="center"/>
    </xf>
    <xf numFmtId="0" fontId="22" fillId="3" borderId="0" xfId="0" applyFont="1" applyFill="1" applyAlignment="1">
      <alignment horizontal="center"/>
    </xf>
    <xf numFmtId="0" fontId="23" fillId="3" borderId="0" xfId="0" applyFont="1" applyFill="1" applyAlignment="1">
      <alignment horizontal="center"/>
    </xf>
  </cellXfs>
  <cellStyles count="3">
    <cellStyle name="Celda vinculada" xfId="1" builtinId="24"/>
    <cellStyle name="Millares" xfId="2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206375</xdr:colOff>
      <xdr:row>111</xdr:row>
      <xdr:rowOff>15875</xdr:rowOff>
    </xdr:from>
    <xdr:to>
      <xdr:col>2</xdr:col>
      <xdr:colOff>627063</xdr:colOff>
      <xdr:row>112</xdr:row>
      <xdr:rowOff>269875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7152938"/>
          <a:ext cx="690563" cy="452437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95252</xdr:colOff>
      <xdr:row>0</xdr:row>
      <xdr:rowOff>55563</xdr:rowOff>
    </xdr:from>
    <xdr:to>
      <xdr:col>2</xdr:col>
      <xdr:colOff>679452</xdr:colOff>
      <xdr:row>2</xdr:row>
      <xdr:rowOff>214313</xdr:rowOff>
    </xdr:to>
    <xdr:pic>
      <xdr:nvPicPr>
        <xdr:cNvPr id="7" name="Imagen 4">
          <a:extLst>
            <a:ext uri="{FF2B5EF4-FFF2-40B4-BE49-F238E27FC236}">
              <a16:creationId xmlns:a16="http://schemas.microsoft.com/office/drawing/2014/main" id="{7046FFB9-D874-4267-99C2-79F7000F98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2" y="55563"/>
          <a:ext cx="952500" cy="603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39</xdr:row>
      <xdr:rowOff>134937</xdr:rowOff>
    </xdr:from>
    <xdr:to>
      <xdr:col>2</xdr:col>
      <xdr:colOff>757821</xdr:colOff>
      <xdr:row>43</xdr:row>
      <xdr:rowOff>39687</xdr:rowOff>
    </xdr:to>
    <xdr:pic>
      <xdr:nvPicPr>
        <xdr:cNvPr id="8" name="Imagen 4">
          <a:extLst>
            <a:ext uri="{FF2B5EF4-FFF2-40B4-BE49-F238E27FC236}">
              <a16:creationId xmlns:a16="http://schemas.microsoft.com/office/drawing/2014/main" id="{D0D28CCA-DB84-4245-A3CA-ABF9F94E2B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50" y="6230937"/>
          <a:ext cx="1027696" cy="650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59"/>
  <sheetViews>
    <sheetView tabSelected="1" zoomScale="120" zoomScaleNormal="120" workbookViewId="0">
      <selection activeCell="B2" sqref="B2:I2"/>
    </sheetView>
  </sheetViews>
  <sheetFormatPr baseColWidth="10" defaultRowHeight="12.75" x14ac:dyDescent="0.2"/>
  <cols>
    <col min="1" max="1" width="0.42578125" style="1" customWidth="1"/>
    <col min="2" max="2" width="4" style="1" customWidth="1"/>
    <col min="3" max="3" width="55.85546875" style="24" customWidth="1"/>
    <col min="4" max="4" width="16.28515625" style="24" customWidth="1"/>
    <col min="5" max="5" width="16.42578125" style="24" customWidth="1"/>
    <col min="6" max="6" width="16.42578125" style="29" customWidth="1"/>
    <col min="7" max="7" width="16.42578125" style="24" customWidth="1"/>
    <col min="8" max="8" width="17.28515625" style="1" customWidth="1"/>
    <col min="9" max="9" width="19.5703125" style="1" customWidth="1"/>
    <col min="10" max="11" width="17" style="1" bestFit="1" customWidth="1"/>
    <col min="12" max="16384" width="11.42578125" style="1"/>
  </cols>
  <sheetData>
    <row r="1" spans="1:11" x14ac:dyDescent="0.2">
      <c r="I1" s="30" t="s">
        <v>105</v>
      </c>
    </row>
    <row r="2" spans="1:11" ht="22.5" customHeight="1" x14ac:dyDescent="0.25">
      <c r="B2" s="121" t="s">
        <v>103</v>
      </c>
      <c r="C2" s="121"/>
      <c r="D2" s="121"/>
      <c r="E2" s="121"/>
      <c r="F2" s="121"/>
      <c r="G2" s="121"/>
      <c r="H2" s="121"/>
      <c r="I2" s="121"/>
    </row>
    <row r="3" spans="1:11" ht="17.25" customHeight="1" x14ac:dyDescent="0.3">
      <c r="A3" s="122" t="s">
        <v>107</v>
      </c>
      <c r="B3" s="122"/>
      <c r="C3" s="122"/>
      <c r="D3" s="122"/>
      <c r="E3" s="122"/>
      <c r="F3" s="122"/>
      <c r="G3" s="122"/>
      <c r="H3" s="122"/>
      <c r="I3" s="122"/>
    </row>
    <row r="4" spans="1:11" ht="4.5" customHeight="1" x14ac:dyDescent="0.25">
      <c r="A4" s="118"/>
      <c r="B4" s="118"/>
      <c r="C4" s="118"/>
      <c r="D4" s="118"/>
    </row>
    <row r="5" spans="1:11" s="7" customFormat="1" ht="0.75" customHeight="1" x14ac:dyDescent="0.25">
      <c r="A5" s="6"/>
      <c r="B5" s="6"/>
      <c r="C5" s="25"/>
      <c r="D5" s="31"/>
      <c r="E5" s="31"/>
      <c r="F5" s="32"/>
      <c r="G5" s="31"/>
    </row>
    <row r="6" spans="1:11" s="4" customFormat="1" ht="21.75" customHeight="1" x14ac:dyDescent="0.3">
      <c r="A6" s="5"/>
      <c r="B6" s="116" t="s">
        <v>72</v>
      </c>
      <c r="C6" s="117"/>
      <c r="D6" s="98">
        <v>2015</v>
      </c>
      <c r="E6" s="98">
        <v>2016</v>
      </c>
      <c r="F6" s="99">
        <v>2017</v>
      </c>
      <c r="G6" s="99">
        <v>2018</v>
      </c>
      <c r="H6" s="99">
        <v>2019</v>
      </c>
      <c r="I6" s="99">
        <v>2020</v>
      </c>
      <c r="J6" s="13"/>
    </row>
    <row r="7" spans="1:11" s="7" customFormat="1" ht="9" customHeight="1" x14ac:dyDescent="0.2">
      <c r="C7" s="26"/>
      <c r="D7" s="31"/>
      <c r="E7" s="32"/>
      <c r="F7" s="31"/>
      <c r="G7" s="31"/>
      <c r="H7" s="96"/>
      <c r="I7" s="96"/>
    </row>
    <row r="8" spans="1:11" s="72" customFormat="1" ht="17.25" customHeight="1" x14ac:dyDescent="0.3">
      <c r="A8" s="70" t="s">
        <v>48</v>
      </c>
      <c r="B8" s="100"/>
      <c r="C8" s="71"/>
      <c r="D8" s="83">
        <v>8763544129.5499992</v>
      </c>
      <c r="E8" s="84">
        <v>10790551033.620001</v>
      </c>
      <c r="F8" s="84">
        <v>10638134317</v>
      </c>
      <c r="G8" s="84">
        <f>+(G136+G137)</f>
        <v>10994289410.209999</v>
      </c>
      <c r="H8" s="84">
        <f>+(H136+H137)</f>
        <v>14763321410.5</v>
      </c>
      <c r="I8" s="84">
        <f>+(I136+I137)</f>
        <v>15578370288.900002</v>
      </c>
      <c r="J8" s="113"/>
      <c r="K8" s="114"/>
    </row>
    <row r="9" spans="1:11" s="2" customFormat="1" ht="5.25" customHeight="1" x14ac:dyDescent="0.2">
      <c r="C9" s="27"/>
      <c r="D9" s="33"/>
      <c r="E9" s="34"/>
      <c r="F9" s="33"/>
      <c r="G9" s="33"/>
      <c r="H9" s="97"/>
      <c r="I9" s="97"/>
      <c r="J9" s="7"/>
    </row>
    <row r="10" spans="1:11" s="7" customFormat="1" ht="15" customHeight="1" x14ac:dyDescent="0.2">
      <c r="C10" s="73" t="s">
        <v>7</v>
      </c>
      <c r="D10" s="38">
        <v>1005568128.4400001</v>
      </c>
      <c r="E10" s="39">
        <v>1012795419</v>
      </c>
      <c r="F10" s="39">
        <v>1756379378.2400002</v>
      </c>
      <c r="G10" s="37">
        <f>SUM(G11:G13)</f>
        <v>1257036345.6200004</v>
      </c>
      <c r="H10" s="37">
        <f>SUM(H11:H14)</f>
        <v>1503803803.8799999</v>
      </c>
      <c r="I10" s="37">
        <f>SUM(I11:I14)</f>
        <v>1503803806.8799999</v>
      </c>
      <c r="J10" s="86"/>
      <c r="K10" s="85"/>
    </row>
    <row r="11" spans="1:11" ht="13.5" customHeight="1" x14ac:dyDescent="0.2">
      <c r="B11" s="3" t="s">
        <v>8</v>
      </c>
      <c r="C11" s="89" t="s">
        <v>38</v>
      </c>
      <c r="D11" s="41">
        <v>696713589.75999999</v>
      </c>
      <c r="E11" s="42">
        <v>684455023</v>
      </c>
      <c r="F11" s="42">
        <v>1396616219.1600001</v>
      </c>
      <c r="G11" s="53">
        <v>862234839.78000021</v>
      </c>
      <c r="H11" s="53">
        <v>1297019926.6099999</v>
      </c>
      <c r="I11" s="53">
        <v>1297019927.6099999</v>
      </c>
      <c r="J11" s="7"/>
    </row>
    <row r="12" spans="1:11" ht="13.5" customHeight="1" x14ac:dyDescent="0.2">
      <c r="B12" s="3" t="s">
        <v>8</v>
      </c>
      <c r="C12" s="58" t="s">
        <v>37</v>
      </c>
      <c r="D12" s="41">
        <v>139029456.15000001</v>
      </c>
      <c r="E12" s="42">
        <v>136507292</v>
      </c>
      <c r="F12" s="42">
        <v>157525705.69</v>
      </c>
      <c r="G12" s="53">
        <v>168808276.47</v>
      </c>
      <c r="H12" s="53">
        <v>187332636.50999999</v>
      </c>
      <c r="I12" s="53">
        <v>187332637.50999999</v>
      </c>
    </row>
    <row r="13" spans="1:11" ht="13.5" customHeight="1" x14ac:dyDescent="0.2">
      <c r="B13" s="3" t="s">
        <v>8</v>
      </c>
      <c r="C13" s="58" t="s">
        <v>12</v>
      </c>
      <c r="D13" s="41">
        <v>169825082.53000003</v>
      </c>
      <c r="E13" s="42">
        <v>191833104</v>
      </c>
      <c r="F13" s="42">
        <v>202237453.38999999</v>
      </c>
      <c r="G13" s="53">
        <v>225993229.37</v>
      </c>
      <c r="H13" s="53" t="s">
        <v>102</v>
      </c>
      <c r="I13" s="53" t="s">
        <v>102</v>
      </c>
    </row>
    <row r="14" spans="1:11" ht="13.5" customHeight="1" x14ac:dyDescent="0.2">
      <c r="B14" s="3"/>
      <c r="C14" s="58" t="s">
        <v>91</v>
      </c>
      <c r="D14" s="41"/>
      <c r="E14" s="42"/>
      <c r="F14" s="42"/>
      <c r="G14" s="53"/>
      <c r="H14" s="53">
        <v>19451240.760000002</v>
      </c>
      <c r="I14" s="53">
        <v>19451241.760000002</v>
      </c>
    </row>
    <row r="15" spans="1:11" ht="5.25" customHeight="1" x14ac:dyDescent="0.2">
      <c r="B15" s="3"/>
      <c r="C15" s="58"/>
      <c r="D15" s="44"/>
      <c r="E15" s="45"/>
      <c r="F15" s="46"/>
      <c r="G15" s="46"/>
      <c r="H15" s="46"/>
      <c r="I15" s="46"/>
    </row>
    <row r="16" spans="1:11" s="7" customFormat="1" ht="15" customHeight="1" x14ac:dyDescent="0.2">
      <c r="B16" s="8"/>
      <c r="C16" s="73" t="s">
        <v>84</v>
      </c>
      <c r="D16" s="46"/>
      <c r="E16" s="45"/>
      <c r="F16" s="37">
        <f>SUM(F17:F19)</f>
        <v>54304311.210000001</v>
      </c>
      <c r="G16" s="37">
        <f>SUM(G17:G19)</f>
        <v>160315115.47</v>
      </c>
      <c r="H16" s="37">
        <f>SUM(H17:H19)</f>
        <v>226530552.45999998</v>
      </c>
      <c r="I16" s="37">
        <f>SUM(I17:I19)</f>
        <v>226530554.45999998</v>
      </c>
    </row>
    <row r="17" spans="2:10" ht="14.25" customHeight="1" x14ac:dyDescent="0.2">
      <c r="B17" s="3"/>
      <c r="C17" s="58" t="s">
        <v>85</v>
      </c>
      <c r="D17" s="44"/>
      <c r="E17" s="45"/>
      <c r="F17" s="46">
        <v>0</v>
      </c>
      <c r="G17" s="46">
        <v>95880621.479999989</v>
      </c>
      <c r="H17" s="46">
        <v>123454144.16</v>
      </c>
      <c r="I17" s="46">
        <v>123454145.16</v>
      </c>
    </row>
    <row r="18" spans="2:10" ht="14.25" customHeight="1" x14ac:dyDescent="0.2">
      <c r="B18" s="3"/>
      <c r="C18" s="58" t="s">
        <v>86</v>
      </c>
      <c r="D18" s="44"/>
      <c r="E18" s="45"/>
      <c r="F18" s="46">
        <v>52524871.210000001</v>
      </c>
      <c r="G18" s="46">
        <v>64434493.990000002</v>
      </c>
      <c r="H18" s="46">
        <v>103076408.3</v>
      </c>
      <c r="I18" s="46">
        <v>103076408.3</v>
      </c>
    </row>
    <row r="19" spans="2:10" ht="14.25" customHeight="1" x14ac:dyDescent="0.2">
      <c r="B19" s="3"/>
      <c r="C19" s="58" t="s">
        <v>87</v>
      </c>
      <c r="D19" s="44"/>
      <c r="E19" s="45"/>
      <c r="F19" s="46">
        <v>1779440</v>
      </c>
      <c r="G19" s="46">
        <v>0</v>
      </c>
      <c r="H19" s="46"/>
      <c r="I19" s="46">
        <v>1</v>
      </c>
      <c r="J19" s="92"/>
    </row>
    <row r="20" spans="2:10" ht="6.75" customHeight="1" x14ac:dyDescent="0.2">
      <c r="B20" s="3"/>
      <c r="C20" s="58"/>
      <c r="D20" s="44"/>
      <c r="E20" s="45"/>
      <c r="F20" s="46"/>
      <c r="G20" s="46"/>
      <c r="H20" s="46"/>
      <c r="I20" s="46"/>
      <c r="J20" s="92"/>
    </row>
    <row r="21" spans="2:10" s="7" customFormat="1" ht="15.75" customHeight="1" x14ac:dyDescent="0.2">
      <c r="B21" s="8"/>
      <c r="C21" s="73" t="s">
        <v>60</v>
      </c>
      <c r="D21" s="74">
        <v>1801693076.1999998</v>
      </c>
      <c r="E21" s="75">
        <v>1787843850.0200002</v>
      </c>
      <c r="F21" s="75">
        <f>SUM(F22:F56)</f>
        <v>2415779083.6900001</v>
      </c>
      <c r="G21" s="75">
        <f>SUM(G22:G58)</f>
        <v>2376114765.8700004</v>
      </c>
      <c r="H21" s="75">
        <f>SUM(H22:H58)</f>
        <v>4050857279.3000007</v>
      </c>
      <c r="I21" s="75">
        <f>SUM(I22:I58)</f>
        <v>4624129184.7000008</v>
      </c>
      <c r="J21" s="93"/>
    </row>
    <row r="22" spans="2:10" ht="12" customHeight="1" x14ac:dyDescent="0.2">
      <c r="B22" s="3"/>
      <c r="C22" s="58" t="s">
        <v>21</v>
      </c>
      <c r="D22" s="41">
        <v>324728448.80000001</v>
      </c>
      <c r="E22" s="42">
        <v>340347882.37</v>
      </c>
      <c r="F22" s="42">
        <v>349306895.93000001</v>
      </c>
      <c r="G22" s="53">
        <v>585145068.96000004</v>
      </c>
      <c r="H22" s="53">
        <v>1154205148.8699999</v>
      </c>
      <c r="I22" s="53">
        <v>1154205149.8699999</v>
      </c>
      <c r="J22" s="94"/>
    </row>
    <row r="23" spans="2:10" ht="12" customHeight="1" x14ac:dyDescent="0.2">
      <c r="B23" s="3"/>
      <c r="C23" s="58" t="s">
        <v>19</v>
      </c>
      <c r="D23" s="41">
        <v>886318941.89999998</v>
      </c>
      <c r="E23" s="42">
        <v>886873322.49000001</v>
      </c>
      <c r="F23" s="42">
        <v>990369185.90999997</v>
      </c>
      <c r="G23" s="53">
        <v>1071676715.4</v>
      </c>
      <c r="H23" s="53">
        <v>1329955673.8399999</v>
      </c>
      <c r="I23" s="53">
        <v>1329955674.8399999</v>
      </c>
      <c r="J23" s="92"/>
    </row>
    <row r="24" spans="2:10" ht="12" customHeight="1" x14ac:dyDescent="0.2">
      <c r="B24" s="3"/>
      <c r="C24" s="43" t="s">
        <v>11</v>
      </c>
      <c r="D24" s="41">
        <v>68104698</v>
      </c>
      <c r="E24" s="42">
        <v>75801631.420000017</v>
      </c>
      <c r="F24" s="42">
        <v>103162158.06</v>
      </c>
      <c r="G24" s="53">
        <v>138951073.37</v>
      </c>
      <c r="H24" s="53">
        <v>174199225.30999994</v>
      </c>
      <c r="I24" s="53">
        <v>174199226.31</v>
      </c>
      <c r="J24" s="92"/>
    </row>
    <row r="25" spans="2:10" ht="12" customHeight="1" x14ac:dyDescent="0.2">
      <c r="B25" s="3"/>
      <c r="C25" s="43" t="s">
        <v>9</v>
      </c>
      <c r="D25" s="41">
        <v>15087022.1</v>
      </c>
      <c r="E25" s="42">
        <v>12708208.739999998</v>
      </c>
      <c r="F25" s="42">
        <v>16997856.899999999</v>
      </c>
      <c r="G25" s="53">
        <v>19439089.579999998</v>
      </c>
      <c r="H25" s="53">
        <v>20279718.620000001</v>
      </c>
      <c r="I25" s="53">
        <v>20279719.620000001</v>
      </c>
    </row>
    <row r="26" spans="2:10" ht="12" customHeight="1" x14ac:dyDescent="0.2">
      <c r="B26" s="3"/>
      <c r="C26" s="43" t="s">
        <v>22</v>
      </c>
      <c r="D26" s="41">
        <v>49674778.299999997</v>
      </c>
      <c r="E26" s="42"/>
      <c r="F26" s="42"/>
      <c r="G26" s="53">
        <v>64434493.990000002</v>
      </c>
      <c r="H26" s="53">
        <v>103076407.29999998</v>
      </c>
      <c r="I26" s="53">
        <v>103076408.3</v>
      </c>
    </row>
    <row r="27" spans="2:10" ht="12" customHeight="1" x14ac:dyDescent="0.2">
      <c r="B27" s="3"/>
      <c r="C27" s="43" t="s">
        <v>82</v>
      </c>
      <c r="D27" s="41"/>
      <c r="E27" s="42">
        <v>187550</v>
      </c>
      <c r="F27" s="42"/>
      <c r="G27" s="53"/>
      <c r="H27" s="53">
        <v>3000000</v>
      </c>
      <c r="I27" s="53">
        <v>65006000</v>
      </c>
    </row>
    <row r="28" spans="2:10" ht="12" customHeight="1" x14ac:dyDescent="0.2">
      <c r="B28" s="3"/>
      <c r="C28" s="43" t="s">
        <v>23</v>
      </c>
      <c r="D28" s="41"/>
      <c r="E28" s="42"/>
      <c r="F28" s="42"/>
      <c r="G28" s="53"/>
      <c r="H28" s="53">
        <v>125325700</v>
      </c>
      <c r="I28" s="53">
        <v>125325700</v>
      </c>
    </row>
    <row r="29" spans="2:10" ht="12" customHeight="1" x14ac:dyDescent="0.2">
      <c r="B29" s="3"/>
      <c r="C29" s="43" t="s">
        <v>10</v>
      </c>
      <c r="D29" s="41">
        <v>78765294.599999994</v>
      </c>
      <c r="E29" s="42">
        <v>84496656</v>
      </c>
      <c r="F29" s="42">
        <v>143548495.09</v>
      </c>
      <c r="G29" s="53">
        <v>97102372.379999995</v>
      </c>
      <c r="H29" s="53">
        <v>126384658.97</v>
      </c>
      <c r="I29" s="53">
        <v>126384659.97</v>
      </c>
    </row>
    <row r="30" spans="2:10" ht="12" customHeight="1" x14ac:dyDescent="0.2">
      <c r="B30" s="3"/>
      <c r="C30" s="47" t="s">
        <v>99</v>
      </c>
      <c r="D30" s="41">
        <v>120037407.3</v>
      </c>
      <c r="E30" s="42"/>
      <c r="F30" s="42"/>
      <c r="G30" s="53"/>
      <c r="H30" s="53">
        <v>13876945.940000001</v>
      </c>
      <c r="I30" s="53">
        <v>13876946.939999999</v>
      </c>
    </row>
    <row r="31" spans="2:10" ht="12" customHeight="1" x14ac:dyDescent="0.2">
      <c r="B31" s="3"/>
      <c r="C31" s="47" t="s">
        <v>96</v>
      </c>
      <c r="D31" s="41"/>
      <c r="E31" s="42"/>
      <c r="F31" s="42"/>
      <c r="G31" s="53"/>
      <c r="H31" s="53">
        <v>2780729.55</v>
      </c>
      <c r="I31" s="53">
        <v>2780730.55</v>
      </c>
    </row>
    <row r="32" spans="2:10" ht="12" customHeight="1" x14ac:dyDescent="0.2">
      <c r="B32" s="3"/>
      <c r="C32" s="43" t="s">
        <v>70</v>
      </c>
      <c r="D32" s="41">
        <v>90280542</v>
      </c>
      <c r="E32" s="42"/>
      <c r="F32" s="42"/>
      <c r="G32" s="53"/>
      <c r="H32" s="53">
        <v>18000000</v>
      </c>
      <c r="I32" s="53">
        <v>18000000</v>
      </c>
    </row>
    <row r="33" spans="1:9" ht="12" customHeight="1" x14ac:dyDescent="0.2">
      <c r="B33" s="3"/>
      <c r="C33" s="43" t="s">
        <v>71</v>
      </c>
      <c r="D33" s="41"/>
      <c r="E33" s="42"/>
      <c r="F33" s="42"/>
      <c r="G33" s="53"/>
      <c r="H33" s="53">
        <v>325460</v>
      </c>
      <c r="I33" s="53">
        <v>82500600</v>
      </c>
    </row>
    <row r="34" spans="1:9" ht="12" customHeight="1" x14ac:dyDescent="0.2">
      <c r="B34" s="3"/>
      <c r="C34" s="43" t="s">
        <v>83</v>
      </c>
      <c r="D34" s="41">
        <v>77771148.400000006</v>
      </c>
      <c r="E34" s="42">
        <v>121640374</v>
      </c>
      <c r="F34" s="42">
        <v>67190394.709999993</v>
      </c>
      <c r="G34" s="53">
        <v>35883181.890000001</v>
      </c>
      <c r="H34" s="53">
        <v>3000000</v>
      </c>
      <c r="I34" s="53">
        <v>3625300</v>
      </c>
    </row>
    <row r="35" spans="1:9" ht="12" customHeight="1" x14ac:dyDescent="0.2">
      <c r="B35" s="3"/>
      <c r="C35" s="43" t="s">
        <v>29</v>
      </c>
      <c r="D35" s="41"/>
      <c r="E35" s="42"/>
      <c r="F35" s="42"/>
      <c r="G35" s="53"/>
      <c r="H35" s="53">
        <v>80230229</v>
      </c>
      <c r="I35" s="53">
        <v>80230229</v>
      </c>
    </row>
    <row r="36" spans="1:9" ht="12" customHeight="1" x14ac:dyDescent="0.2">
      <c r="B36" s="3"/>
      <c r="C36" s="43" t="s">
        <v>30</v>
      </c>
      <c r="D36" s="41"/>
      <c r="E36" s="42"/>
      <c r="F36" s="42"/>
      <c r="G36" s="53"/>
      <c r="H36" s="53"/>
      <c r="I36" s="53">
        <v>20325600</v>
      </c>
    </row>
    <row r="37" spans="1:9" ht="12" customHeight="1" x14ac:dyDescent="0.2">
      <c r="B37" s="3"/>
      <c r="C37" s="43" t="s">
        <v>20</v>
      </c>
      <c r="D37" s="41">
        <v>86287393.799999997</v>
      </c>
      <c r="E37" s="42">
        <v>24349029</v>
      </c>
      <c r="F37" s="42">
        <v>2025</v>
      </c>
      <c r="G37" s="53"/>
      <c r="H37" s="53">
        <v>1499675</v>
      </c>
      <c r="I37" s="53">
        <v>1499676</v>
      </c>
    </row>
    <row r="38" spans="1:9" ht="12" customHeight="1" x14ac:dyDescent="0.2">
      <c r="B38" s="3"/>
      <c r="C38" s="43" t="s">
        <v>45</v>
      </c>
      <c r="D38" s="41"/>
      <c r="E38" s="42"/>
      <c r="F38" s="42"/>
      <c r="G38" s="53"/>
      <c r="H38" s="53">
        <v>20435290.600000001</v>
      </c>
      <c r="I38" s="53">
        <v>25435205</v>
      </c>
    </row>
    <row r="39" spans="1:9" s="95" customFormat="1" ht="12" customHeight="1" x14ac:dyDescent="0.2">
      <c r="B39" s="108"/>
      <c r="C39" s="109"/>
      <c r="D39" s="110"/>
      <c r="E39" s="111"/>
      <c r="F39" s="111"/>
      <c r="G39" s="112"/>
      <c r="H39" s="112"/>
      <c r="I39" s="112"/>
    </row>
    <row r="40" spans="1:9" s="95" customFormat="1" ht="12" customHeight="1" x14ac:dyDescent="0.2">
      <c r="B40" s="108"/>
      <c r="C40" s="109"/>
      <c r="D40" s="110"/>
      <c r="E40" s="111"/>
      <c r="F40" s="111"/>
      <c r="G40" s="112"/>
      <c r="H40" s="112"/>
      <c r="I40" s="112"/>
    </row>
    <row r="41" spans="1:9" s="95" customFormat="1" ht="12" customHeight="1" x14ac:dyDescent="0.2">
      <c r="A41" s="1"/>
      <c r="B41" s="1"/>
      <c r="C41" s="24"/>
      <c r="D41" s="24"/>
      <c r="E41" s="24"/>
      <c r="F41" s="29"/>
      <c r="G41" s="24"/>
      <c r="I41" s="30" t="s">
        <v>104</v>
      </c>
    </row>
    <row r="42" spans="1:9" s="95" customFormat="1" ht="17.25" customHeight="1" x14ac:dyDescent="0.25">
      <c r="A42" s="1"/>
      <c r="B42" s="1"/>
      <c r="C42" s="121" t="s">
        <v>103</v>
      </c>
      <c r="D42" s="121"/>
      <c r="E42" s="121"/>
      <c r="F42" s="121"/>
      <c r="G42" s="121"/>
      <c r="H42" s="121"/>
      <c r="I42" s="121"/>
    </row>
    <row r="43" spans="1:9" s="95" customFormat="1" ht="17.25" customHeight="1" x14ac:dyDescent="0.3">
      <c r="A43" s="122" t="s">
        <v>107</v>
      </c>
      <c r="B43" s="122"/>
      <c r="C43" s="122"/>
      <c r="D43" s="122"/>
      <c r="E43" s="122"/>
      <c r="F43" s="122"/>
      <c r="G43" s="122"/>
      <c r="H43" s="122"/>
      <c r="I43" s="122"/>
    </row>
    <row r="44" spans="1:9" s="95" customFormat="1" ht="12" customHeight="1" x14ac:dyDescent="0.25">
      <c r="A44" s="103"/>
      <c r="B44" s="103"/>
      <c r="C44" s="25"/>
      <c r="D44" s="31"/>
      <c r="E44" s="31"/>
      <c r="F44" s="32"/>
      <c r="G44" s="31"/>
      <c r="H44" s="7"/>
      <c r="I44" s="7"/>
    </row>
    <row r="45" spans="1:9" s="95" customFormat="1" ht="23.25" customHeight="1" x14ac:dyDescent="0.3">
      <c r="A45" s="5"/>
      <c r="B45" s="116" t="s">
        <v>72</v>
      </c>
      <c r="C45" s="117"/>
      <c r="D45" s="98">
        <v>2015</v>
      </c>
      <c r="E45" s="98">
        <v>2016</v>
      </c>
      <c r="F45" s="99">
        <v>2017</v>
      </c>
      <c r="G45" s="99">
        <v>2018</v>
      </c>
      <c r="H45" s="99">
        <v>2019</v>
      </c>
      <c r="I45" s="99">
        <v>2020</v>
      </c>
    </row>
    <row r="46" spans="1:9" ht="12" customHeight="1" x14ac:dyDescent="0.2">
      <c r="B46" s="3"/>
      <c r="C46" s="104" t="s">
        <v>66</v>
      </c>
      <c r="D46" s="105">
        <v>4637401</v>
      </c>
      <c r="E46" s="106">
        <v>241439196</v>
      </c>
      <c r="F46" s="106">
        <v>362289278.98000002</v>
      </c>
      <c r="G46" s="107">
        <v>118049684.91</v>
      </c>
      <c r="H46" s="107">
        <v>133323052.75</v>
      </c>
      <c r="I46" s="107">
        <v>133323053.75</v>
      </c>
    </row>
    <row r="47" spans="1:9" ht="12" customHeight="1" x14ac:dyDescent="0.2">
      <c r="B47" s="3"/>
      <c r="C47" s="43" t="s">
        <v>44</v>
      </c>
      <c r="D47" s="41"/>
      <c r="E47" s="42"/>
      <c r="F47" s="42"/>
      <c r="G47" s="53"/>
      <c r="H47" s="53"/>
      <c r="I47" s="53"/>
    </row>
    <row r="48" spans="1:9" ht="12" customHeight="1" x14ac:dyDescent="0.2">
      <c r="B48" s="3"/>
      <c r="C48" s="43" t="s">
        <v>75</v>
      </c>
      <c r="D48" s="41"/>
      <c r="E48" s="42"/>
      <c r="F48" s="42">
        <v>159038</v>
      </c>
      <c r="G48" s="53"/>
      <c r="H48" s="53">
        <v>460825325</v>
      </c>
      <c r="I48" s="53">
        <v>460825325</v>
      </c>
    </row>
    <row r="49" spans="2:9" ht="12" customHeight="1" x14ac:dyDescent="0.2">
      <c r="B49" s="3"/>
      <c r="C49" s="43" t="s">
        <v>76</v>
      </c>
      <c r="D49" s="41"/>
      <c r="E49" s="42"/>
      <c r="F49" s="42"/>
      <c r="G49" s="53"/>
      <c r="H49" s="53"/>
      <c r="I49" s="53"/>
    </row>
    <row r="50" spans="2:9" ht="12" customHeight="1" x14ac:dyDescent="0.2">
      <c r="B50" s="3"/>
      <c r="C50" s="43" t="s">
        <v>77</v>
      </c>
      <c r="D50" s="41"/>
      <c r="E50" s="42"/>
      <c r="F50" s="42">
        <v>330253216.58999997</v>
      </c>
      <c r="G50" s="53"/>
      <c r="H50" s="53"/>
      <c r="I50" s="53">
        <v>9325325</v>
      </c>
    </row>
    <row r="51" spans="2:9" ht="12" customHeight="1" x14ac:dyDescent="0.2">
      <c r="B51" s="3"/>
      <c r="C51" s="43" t="s">
        <v>78</v>
      </c>
      <c r="D51" s="41"/>
      <c r="E51" s="42"/>
      <c r="F51" s="42">
        <v>26249260.760000002</v>
      </c>
      <c r="G51" s="53">
        <v>9013366.4299999997</v>
      </c>
      <c r="H51" s="53">
        <v>9850325</v>
      </c>
      <c r="I51" s="53">
        <v>9850325</v>
      </c>
    </row>
    <row r="52" spans="2:9" ht="12" customHeight="1" x14ac:dyDescent="0.2">
      <c r="B52" s="3"/>
      <c r="C52" s="58" t="s">
        <v>93</v>
      </c>
      <c r="D52" s="41"/>
      <c r="E52" s="42"/>
      <c r="F52" s="42"/>
      <c r="G52" s="53"/>
      <c r="H52" s="53">
        <v>9251085.6099999994</v>
      </c>
      <c r="I52" s="53">
        <v>9251086.6099999994</v>
      </c>
    </row>
    <row r="53" spans="2:9" ht="12" customHeight="1" x14ac:dyDescent="0.2">
      <c r="B53" s="3"/>
      <c r="C53" s="58" t="s">
        <v>92</v>
      </c>
      <c r="D53" s="41"/>
      <c r="E53" s="42"/>
      <c r="F53" s="42"/>
      <c r="G53" s="53"/>
      <c r="H53" s="53">
        <v>8515681.5600000005</v>
      </c>
      <c r="I53" s="53">
        <v>8515682.5600000005</v>
      </c>
    </row>
    <row r="54" spans="2:9" ht="12" customHeight="1" x14ac:dyDescent="0.2">
      <c r="B54" s="3"/>
      <c r="C54" s="58" t="s">
        <v>97</v>
      </c>
      <c r="D54" s="41"/>
      <c r="E54" s="42"/>
      <c r="F54" s="90">
        <v>14196833.93</v>
      </c>
      <c r="G54" s="53"/>
      <c r="H54" s="53">
        <v>716604.05</v>
      </c>
      <c r="I54" s="53">
        <v>716605.05</v>
      </c>
    </row>
    <row r="55" spans="2:9" ht="12" customHeight="1" x14ac:dyDescent="0.2">
      <c r="B55" s="3"/>
      <c r="C55" s="58" t="s">
        <v>98</v>
      </c>
      <c r="D55" s="41"/>
      <c r="E55" s="42"/>
      <c r="F55" s="90"/>
      <c r="G55" s="90"/>
      <c r="H55" s="90">
        <v>18800</v>
      </c>
      <c r="I55" s="90">
        <v>183800325</v>
      </c>
    </row>
    <row r="56" spans="2:9" ht="12" customHeight="1" x14ac:dyDescent="0.2">
      <c r="B56" s="3"/>
      <c r="C56" s="58" t="s">
        <v>80</v>
      </c>
      <c r="D56" s="41"/>
      <c r="E56" s="42"/>
      <c r="F56" s="90">
        <v>12052426.83</v>
      </c>
      <c r="G56" s="90"/>
      <c r="H56" s="90"/>
      <c r="I56" s="90">
        <v>210033085</v>
      </c>
    </row>
    <row r="57" spans="2:9" ht="12" customHeight="1" x14ac:dyDescent="0.2">
      <c r="B57" s="3"/>
      <c r="C57" s="58" t="s">
        <v>100</v>
      </c>
      <c r="D57" s="49"/>
      <c r="E57" s="42"/>
      <c r="F57" s="90"/>
      <c r="G57" s="90">
        <v>196970557.94999999</v>
      </c>
      <c r="H57" s="90">
        <v>205630271.00999999</v>
      </c>
      <c r="I57" s="90">
        <v>205630272.00999999</v>
      </c>
    </row>
    <row r="58" spans="2:9" ht="12" customHeight="1" x14ac:dyDescent="0.2">
      <c r="B58" s="3"/>
      <c r="C58" s="58" t="s">
        <v>101</v>
      </c>
      <c r="D58" s="49"/>
      <c r="E58" s="42"/>
      <c r="F58" s="90"/>
      <c r="G58" s="90">
        <v>39447143.009999998</v>
      </c>
      <c r="H58" s="90">
        <v>46149252.32</v>
      </c>
      <c r="I58" s="90">
        <v>46149253.32</v>
      </c>
    </row>
    <row r="59" spans="2:9" ht="12" customHeight="1" x14ac:dyDescent="0.2">
      <c r="B59" s="3"/>
      <c r="C59" s="58"/>
      <c r="D59" s="41"/>
      <c r="E59" s="42"/>
      <c r="F59" s="49"/>
      <c r="G59" s="53"/>
      <c r="H59" s="53"/>
      <c r="I59" s="53">
        <v>95325600</v>
      </c>
    </row>
    <row r="60" spans="2:9" s="7" customFormat="1" ht="14.25" customHeight="1" x14ac:dyDescent="0.2">
      <c r="C60" s="73" t="s">
        <v>14</v>
      </c>
      <c r="D60" s="38">
        <v>175223410.80000001</v>
      </c>
      <c r="E60" s="39">
        <v>183532108.92999998</v>
      </c>
      <c r="F60" s="37">
        <f>SUM(F62:F68)</f>
        <v>124571297.84</v>
      </c>
      <c r="G60" s="37">
        <f>SUM(G62:G68)</f>
        <v>183383146.46000001</v>
      </c>
      <c r="H60" s="37">
        <f>SUM(H62:H68)</f>
        <v>254914897.28</v>
      </c>
      <c r="I60" s="37">
        <f>SUM(I62:I68)</f>
        <v>496491825.27999997</v>
      </c>
    </row>
    <row r="61" spans="2:9" s="7" customFormat="1" ht="15" customHeight="1" x14ac:dyDescent="0.2">
      <c r="B61" s="12"/>
      <c r="C61" s="50" t="s">
        <v>58</v>
      </c>
      <c r="D61" s="51">
        <v>175223410.80000001</v>
      </c>
      <c r="E61" s="52">
        <v>183532108.92999998</v>
      </c>
      <c r="F61" s="67">
        <v>124571297.84</v>
      </c>
      <c r="G61" s="67">
        <f>SUM(G62:G67)</f>
        <v>183383146.46000001</v>
      </c>
      <c r="H61" s="67">
        <f>SUM(H62:H68)</f>
        <v>254914897.28</v>
      </c>
      <c r="I61" s="67">
        <f>SUM(I62:I68)</f>
        <v>496491825.27999997</v>
      </c>
    </row>
    <row r="62" spans="2:9" ht="12" customHeight="1" x14ac:dyDescent="0.2">
      <c r="B62" s="3" t="s">
        <v>8</v>
      </c>
      <c r="C62" s="58" t="s">
        <v>24</v>
      </c>
      <c r="D62" s="41">
        <v>120136076.7</v>
      </c>
      <c r="E62" s="42">
        <v>129307737.95999998</v>
      </c>
      <c r="F62" s="42">
        <v>59969131.170000002</v>
      </c>
      <c r="G62" s="53">
        <v>67784581.920000002</v>
      </c>
      <c r="H62" s="53">
        <v>79996433.629999995</v>
      </c>
      <c r="I62" s="53">
        <v>79996434.629999995</v>
      </c>
    </row>
    <row r="63" spans="2:9" ht="12" customHeight="1" x14ac:dyDescent="0.2">
      <c r="B63" s="3" t="s">
        <v>8</v>
      </c>
      <c r="C63" s="58" t="s">
        <v>13</v>
      </c>
      <c r="D63" s="41">
        <v>55087334.100000001</v>
      </c>
      <c r="E63" s="42">
        <v>54224370.969999991</v>
      </c>
      <c r="F63" s="42">
        <v>64602166.670000002</v>
      </c>
      <c r="G63" s="53">
        <v>115598564.54000001</v>
      </c>
      <c r="H63" s="53">
        <v>169217952.66</v>
      </c>
      <c r="I63" s="53">
        <v>169217953.66</v>
      </c>
    </row>
    <row r="64" spans="2:9" ht="12" customHeight="1" x14ac:dyDescent="0.2">
      <c r="B64" s="3"/>
      <c r="C64" s="58" t="s">
        <v>95</v>
      </c>
      <c r="D64" s="41"/>
      <c r="E64" s="42"/>
      <c r="F64" s="42"/>
      <c r="G64" s="53"/>
      <c r="H64" s="53">
        <v>5700510.9900000002</v>
      </c>
      <c r="I64" s="53">
        <v>5700511.9900000002</v>
      </c>
    </row>
    <row r="65" spans="2:9" ht="12" customHeight="1" x14ac:dyDescent="0.2">
      <c r="B65" s="3" t="s">
        <v>8</v>
      </c>
      <c r="C65" s="43" t="s">
        <v>25</v>
      </c>
      <c r="D65" s="41"/>
      <c r="E65" s="42"/>
      <c r="F65" s="49"/>
      <c r="G65" s="53"/>
      <c r="H65" s="53"/>
      <c r="I65" s="53">
        <v>50325600</v>
      </c>
    </row>
    <row r="66" spans="2:9" ht="12" customHeight="1" x14ac:dyDescent="0.2">
      <c r="B66" s="3"/>
      <c r="C66" s="43" t="s">
        <v>26</v>
      </c>
      <c r="D66" s="41"/>
      <c r="E66" s="42"/>
      <c r="F66" s="49"/>
      <c r="G66" s="53"/>
      <c r="H66" s="53"/>
      <c r="I66" s="53">
        <v>29600325</v>
      </c>
    </row>
    <row r="67" spans="2:9" ht="12" customHeight="1" x14ac:dyDescent="0.2">
      <c r="B67" s="3"/>
      <c r="C67" s="43" t="s">
        <v>31</v>
      </c>
      <c r="D67" s="41"/>
      <c r="E67" s="42"/>
      <c r="F67" s="49"/>
      <c r="G67" s="53"/>
      <c r="H67" s="53"/>
      <c r="I67" s="53">
        <v>95325600</v>
      </c>
    </row>
    <row r="68" spans="2:9" ht="12" customHeight="1" x14ac:dyDescent="0.2">
      <c r="B68" s="3"/>
      <c r="C68" s="43" t="s">
        <v>46</v>
      </c>
      <c r="D68" s="41"/>
      <c r="E68" s="42"/>
      <c r="F68" s="49"/>
      <c r="G68" s="53"/>
      <c r="H68" s="53"/>
      <c r="I68" s="53">
        <v>66325400</v>
      </c>
    </row>
    <row r="69" spans="2:9" ht="7.5" customHeight="1" x14ac:dyDescent="0.2">
      <c r="B69" s="3"/>
      <c r="C69" s="43"/>
      <c r="D69" s="41"/>
      <c r="E69" s="42"/>
      <c r="F69" s="49"/>
      <c r="G69" s="53"/>
      <c r="H69" s="53"/>
      <c r="I69" s="53"/>
    </row>
    <row r="70" spans="2:9" s="7" customFormat="1" ht="15" customHeight="1" x14ac:dyDescent="0.2">
      <c r="B70" s="8"/>
      <c r="C70" s="73" t="s">
        <v>34</v>
      </c>
      <c r="D70" s="38">
        <v>208640931.09999999</v>
      </c>
      <c r="E70" s="39">
        <v>256565965.82000005</v>
      </c>
      <c r="F70" s="39">
        <v>362488272.35000002</v>
      </c>
      <c r="G70" s="37">
        <f>G71</f>
        <v>411482424.58000004</v>
      </c>
      <c r="H70" s="37">
        <f>H71</f>
        <v>353345227.69999999</v>
      </c>
      <c r="I70" s="37">
        <f>I71</f>
        <v>353345239.69999999</v>
      </c>
    </row>
    <row r="71" spans="2:9" s="7" customFormat="1" ht="15" customHeight="1" x14ac:dyDescent="0.2">
      <c r="B71" s="8"/>
      <c r="C71" s="50" t="s">
        <v>56</v>
      </c>
      <c r="D71" s="56">
        <v>208640931.09999999</v>
      </c>
      <c r="E71" s="57">
        <v>256565965.82000005</v>
      </c>
      <c r="F71" s="57">
        <v>362488272.35000002</v>
      </c>
      <c r="G71" s="55">
        <f>SUM(G72:G76)</f>
        <v>411482424.58000004</v>
      </c>
      <c r="H71" s="55">
        <f>SUM(H72:H76)</f>
        <v>353345227.69999999</v>
      </c>
      <c r="I71" s="55">
        <f>SUM(I72:I76)</f>
        <v>353345239.69999999</v>
      </c>
    </row>
    <row r="72" spans="2:9" ht="12.75" customHeight="1" x14ac:dyDescent="0.2">
      <c r="B72" s="3"/>
      <c r="C72" s="43" t="s">
        <v>35</v>
      </c>
      <c r="D72" s="41">
        <v>208640931.09999999</v>
      </c>
      <c r="E72" s="42">
        <v>181107668.69000006</v>
      </c>
      <c r="F72" s="42">
        <v>261133457.08000001</v>
      </c>
      <c r="G72" s="53">
        <v>358480359.46999997</v>
      </c>
      <c r="H72" s="53">
        <v>207857234.62</v>
      </c>
      <c r="I72" s="53">
        <v>207857235.62</v>
      </c>
    </row>
    <row r="73" spans="2:9" ht="12.75" customHeight="1" x14ac:dyDescent="0.2">
      <c r="B73" s="3"/>
      <c r="C73" s="43" t="s">
        <v>36</v>
      </c>
      <c r="D73" s="41"/>
      <c r="E73" s="42">
        <v>16689048.239999998</v>
      </c>
      <c r="F73" s="42">
        <v>18816345.460000001</v>
      </c>
      <c r="G73" s="53">
        <v>18810928.850000001</v>
      </c>
      <c r="H73" s="53">
        <v>59856096.810000002</v>
      </c>
      <c r="I73" s="53">
        <v>59856097.810000002</v>
      </c>
    </row>
    <row r="74" spans="2:9" ht="12.75" customHeight="1" x14ac:dyDescent="0.2">
      <c r="B74" s="3"/>
      <c r="C74" s="43" t="s">
        <v>67</v>
      </c>
      <c r="D74" s="41"/>
      <c r="E74" s="42">
        <v>8218231.2800000003</v>
      </c>
      <c r="F74" s="42">
        <v>12892418.67</v>
      </c>
      <c r="G74" s="53">
        <v>21702257.100000001</v>
      </c>
      <c r="H74" s="53">
        <v>5014099.01</v>
      </c>
      <c r="I74" s="53">
        <v>5014100.01</v>
      </c>
    </row>
    <row r="75" spans="2:9" ht="12.75" customHeight="1" x14ac:dyDescent="0.2">
      <c r="B75" s="3"/>
      <c r="C75" s="43" t="s">
        <v>68</v>
      </c>
      <c r="D75" s="41"/>
      <c r="E75" s="42">
        <v>6958692.080000001</v>
      </c>
      <c r="F75" s="42">
        <v>4689389.8800000008</v>
      </c>
      <c r="G75" s="53">
        <v>12488879.16</v>
      </c>
      <c r="H75" s="53">
        <v>80464514.989999995</v>
      </c>
      <c r="I75" s="53">
        <v>80464515.989999995</v>
      </c>
    </row>
    <row r="76" spans="2:9" s="7" customFormat="1" ht="15" customHeight="1" x14ac:dyDescent="0.2">
      <c r="B76" s="8"/>
      <c r="C76" s="58" t="s">
        <v>94</v>
      </c>
      <c r="D76" s="54"/>
      <c r="E76" s="54"/>
      <c r="F76" s="87"/>
      <c r="G76" s="54"/>
      <c r="H76" s="53">
        <v>153282.26999999999</v>
      </c>
      <c r="I76" s="53">
        <v>153290.26999999999</v>
      </c>
    </row>
    <row r="77" spans="2:9" ht="12" customHeight="1" x14ac:dyDescent="0.2">
      <c r="B77" s="3"/>
      <c r="C77" s="43"/>
      <c r="D77" s="41"/>
      <c r="E77" s="42"/>
      <c r="F77" s="49"/>
      <c r="G77" s="53"/>
      <c r="H77" s="53"/>
      <c r="I77" s="53">
        <v>95325600</v>
      </c>
    </row>
    <row r="78" spans="2:9" s="7" customFormat="1" ht="15" customHeight="1" x14ac:dyDescent="0.2">
      <c r="B78" s="8"/>
      <c r="C78" s="73" t="s">
        <v>88</v>
      </c>
      <c r="D78" s="49"/>
      <c r="E78" s="42"/>
      <c r="F78" s="49"/>
      <c r="G78" s="37">
        <f>SUM(G79:G80)</f>
        <v>550200</v>
      </c>
      <c r="H78" s="37">
        <f>SUM(H79:H80)</f>
        <v>81819213</v>
      </c>
      <c r="I78" s="37">
        <f>SUM(I79:I80)</f>
        <v>81819214</v>
      </c>
    </row>
    <row r="79" spans="2:9" ht="12.75" customHeight="1" x14ac:dyDescent="0.2">
      <c r="B79" s="3"/>
      <c r="C79" s="43"/>
      <c r="D79" s="41"/>
      <c r="E79" s="42"/>
      <c r="F79" s="49"/>
      <c r="G79" s="53"/>
      <c r="H79" s="53"/>
      <c r="I79" s="53"/>
    </row>
    <row r="80" spans="2:9" ht="12.75" customHeight="1" x14ac:dyDescent="0.2">
      <c r="B80" s="3"/>
      <c r="C80" s="43" t="s">
        <v>68</v>
      </c>
      <c r="D80" s="41"/>
      <c r="E80" s="42"/>
      <c r="F80" s="49"/>
      <c r="G80" s="53">
        <v>550200</v>
      </c>
      <c r="H80" s="53">
        <v>81819213</v>
      </c>
      <c r="I80" s="53">
        <v>81819214</v>
      </c>
    </row>
    <row r="81" spans="2:9" x14ac:dyDescent="0.2">
      <c r="H81" s="7"/>
      <c r="I81" s="7"/>
    </row>
    <row r="82" spans="2:9" x14ac:dyDescent="0.2">
      <c r="G82" s="91"/>
      <c r="H82" s="7"/>
      <c r="I82" s="7"/>
    </row>
    <row r="83" spans="2:9" x14ac:dyDescent="0.2">
      <c r="H83" s="7"/>
      <c r="I83" s="7"/>
    </row>
    <row r="84" spans="2:9" x14ac:dyDescent="0.2">
      <c r="H84" s="7"/>
      <c r="I84" s="7"/>
    </row>
    <row r="85" spans="2:9" x14ac:dyDescent="0.2">
      <c r="H85" s="7"/>
      <c r="I85" s="7"/>
    </row>
    <row r="86" spans="2:9" x14ac:dyDescent="0.2">
      <c r="H86" s="7"/>
      <c r="I86" s="7"/>
    </row>
    <row r="89" spans="2:9" s="7" customFormat="1" ht="15" customHeight="1" x14ac:dyDescent="0.2">
      <c r="B89" s="8"/>
      <c r="C89" s="28"/>
      <c r="D89" s="35"/>
      <c r="E89" s="35"/>
      <c r="F89" s="36"/>
      <c r="G89" s="35"/>
    </row>
    <row r="90" spans="2:9" s="7" customFormat="1" ht="15" customHeight="1" x14ac:dyDescent="0.2">
      <c r="B90" s="8"/>
      <c r="C90" s="28"/>
      <c r="D90" s="35"/>
      <c r="E90" s="35"/>
      <c r="F90" s="36"/>
      <c r="G90" s="35"/>
    </row>
    <row r="91" spans="2:9" s="7" customFormat="1" ht="15" customHeight="1" x14ac:dyDescent="0.2">
      <c r="B91" s="8"/>
      <c r="C91" s="28"/>
      <c r="D91" s="35"/>
      <c r="E91" s="35"/>
      <c r="F91" s="36"/>
      <c r="G91" s="35"/>
    </row>
    <row r="92" spans="2:9" s="7" customFormat="1" ht="15" customHeight="1" x14ac:dyDescent="0.2">
      <c r="B92" s="8"/>
      <c r="C92" s="28"/>
      <c r="D92" s="35"/>
      <c r="E92" s="35"/>
      <c r="F92" s="36"/>
      <c r="G92" s="35"/>
    </row>
    <row r="93" spans="2:9" s="7" customFormat="1" ht="15" customHeight="1" x14ac:dyDescent="0.2">
      <c r="B93" s="8"/>
      <c r="C93" s="28"/>
      <c r="D93" s="35"/>
      <c r="E93" s="35"/>
      <c r="F93" s="36"/>
      <c r="G93" s="35"/>
    </row>
    <row r="94" spans="2:9" s="7" customFormat="1" ht="15" customHeight="1" x14ac:dyDescent="0.2">
      <c r="B94" s="8"/>
      <c r="C94" s="28"/>
      <c r="D94" s="35"/>
      <c r="E94" s="35"/>
      <c r="F94" s="36"/>
      <c r="G94" s="35"/>
    </row>
    <row r="95" spans="2:9" s="7" customFormat="1" ht="15" customHeight="1" x14ac:dyDescent="0.2">
      <c r="B95" s="8"/>
      <c r="C95" s="28"/>
      <c r="D95" s="35"/>
      <c r="E95" s="35"/>
      <c r="F95" s="36"/>
      <c r="G95" s="35"/>
    </row>
    <row r="96" spans="2:9" s="7" customFormat="1" ht="15" customHeight="1" x14ac:dyDescent="0.2">
      <c r="B96" s="8"/>
      <c r="C96" s="28"/>
      <c r="D96" s="35"/>
      <c r="E96" s="35"/>
      <c r="F96" s="36"/>
      <c r="G96" s="35"/>
    </row>
    <row r="97" spans="2:9" s="7" customFormat="1" ht="15" customHeight="1" x14ac:dyDescent="0.2">
      <c r="B97" s="8"/>
      <c r="C97" s="28"/>
      <c r="D97" s="35"/>
      <c r="E97" s="35"/>
      <c r="F97" s="36"/>
      <c r="G97" s="35"/>
    </row>
    <row r="98" spans="2:9" s="7" customFormat="1" ht="15" customHeight="1" x14ac:dyDescent="0.2">
      <c r="B98" s="8"/>
      <c r="C98" s="28"/>
      <c r="D98" s="35"/>
      <c r="E98" s="35"/>
      <c r="F98" s="36"/>
      <c r="G98" s="35"/>
    </row>
    <row r="99" spans="2:9" s="7" customFormat="1" ht="15" customHeight="1" x14ac:dyDescent="0.2">
      <c r="B99" s="8"/>
      <c r="C99" s="28"/>
      <c r="D99" s="35"/>
      <c r="E99" s="35"/>
      <c r="F99" s="36"/>
      <c r="G99" s="35"/>
    </row>
    <row r="100" spans="2:9" s="7" customFormat="1" ht="15" customHeight="1" x14ac:dyDescent="0.2">
      <c r="B100" s="8"/>
      <c r="C100" s="28"/>
      <c r="D100" s="35"/>
      <c r="E100" s="35"/>
      <c r="F100" s="36"/>
      <c r="G100" s="35"/>
    </row>
    <row r="101" spans="2:9" s="7" customFormat="1" ht="15" customHeight="1" x14ac:dyDescent="0.2">
      <c r="B101" s="8"/>
      <c r="C101" s="28"/>
      <c r="D101" s="35"/>
      <c r="E101" s="35"/>
      <c r="F101" s="36"/>
      <c r="G101" s="35"/>
    </row>
    <row r="102" spans="2:9" s="7" customFormat="1" ht="3.75" customHeight="1" x14ac:dyDescent="0.2">
      <c r="B102" s="8"/>
      <c r="C102" s="28"/>
      <c r="D102" s="35"/>
      <c r="E102" s="35"/>
      <c r="F102" s="36"/>
      <c r="G102" s="35"/>
    </row>
    <row r="103" spans="2:9" s="7" customFormat="1" ht="3.75" customHeight="1" x14ac:dyDescent="0.2">
      <c r="B103" s="8"/>
      <c r="C103" s="28"/>
      <c r="D103" s="35"/>
      <c r="E103" s="35"/>
      <c r="F103" s="36"/>
      <c r="G103" s="35"/>
    </row>
    <row r="104" spans="2:9" s="7" customFormat="1" ht="3.75" customHeight="1" x14ac:dyDescent="0.2">
      <c r="B104" s="8"/>
      <c r="C104" s="28"/>
      <c r="D104" s="35"/>
      <c r="E104" s="35"/>
      <c r="F104" s="36"/>
      <c r="G104" s="35"/>
    </row>
    <row r="105" spans="2:9" s="7" customFormat="1" ht="3.75" customHeight="1" x14ac:dyDescent="0.2">
      <c r="B105" s="8"/>
      <c r="C105" s="28"/>
      <c r="D105" s="35"/>
      <c r="E105" s="35"/>
      <c r="F105" s="36"/>
      <c r="G105" s="35"/>
    </row>
    <row r="106" spans="2:9" s="7" customFormat="1" ht="3.75" customHeight="1" x14ac:dyDescent="0.2">
      <c r="B106" s="8"/>
      <c r="C106" s="28"/>
      <c r="D106" s="35"/>
      <c r="E106" s="35"/>
      <c r="F106" s="36"/>
      <c r="G106" s="35"/>
    </row>
    <row r="107" spans="2:9" s="7" customFormat="1" ht="3.75" customHeight="1" x14ac:dyDescent="0.2">
      <c r="B107" s="8"/>
      <c r="C107" s="28"/>
      <c r="D107" s="35"/>
      <c r="E107" s="35"/>
      <c r="F107" s="36"/>
      <c r="G107" s="35"/>
    </row>
    <row r="108" spans="2:9" s="7" customFormat="1" ht="3.75" customHeight="1" x14ac:dyDescent="0.2">
      <c r="B108" s="8"/>
      <c r="C108" s="28"/>
      <c r="D108" s="35"/>
      <c r="E108" s="35"/>
      <c r="F108" s="36"/>
      <c r="G108" s="35"/>
    </row>
    <row r="109" spans="2:9" s="7" customFormat="1" ht="3.75" customHeight="1" x14ac:dyDescent="0.2">
      <c r="B109" s="8"/>
      <c r="C109" s="28"/>
      <c r="D109" s="35"/>
      <c r="E109" s="35"/>
      <c r="F109" s="36"/>
      <c r="G109" s="35"/>
    </row>
    <row r="110" spans="2:9" s="7" customFormat="1" ht="3.75" customHeight="1" x14ac:dyDescent="0.2">
      <c r="B110" s="8"/>
      <c r="C110" s="28"/>
      <c r="D110" s="35"/>
      <c r="E110" s="35"/>
      <c r="F110" s="36"/>
      <c r="G110" s="35"/>
    </row>
    <row r="111" spans="2:9" s="7" customFormat="1" ht="13.5" customHeight="1" x14ac:dyDescent="0.2">
      <c r="B111" s="8"/>
      <c r="C111" s="28"/>
      <c r="D111" s="31"/>
      <c r="E111" s="30"/>
      <c r="F111" s="30"/>
      <c r="I111" s="30" t="s">
        <v>106</v>
      </c>
    </row>
    <row r="112" spans="2:9" ht="15.75" customHeight="1" x14ac:dyDescent="0.25">
      <c r="B112" s="121" t="s">
        <v>103</v>
      </c>
      <c r="C112" s="121"/>
      <c r="D112" s="121"/>
      <c r="E112" s="121"/>
      <c r="F112" s="121"/>
      <c r="G112" s="121"/>
      <c r="H112" s="121"/>
      <c r="I112" s="121"/>
    </row>
    <row r="113" spans="1:9" ht="22.5" customHeight="1" x14ac:dyDescent="0.3">
      <c r="A113" s="122" t="str">
        <f>A43</f>
        <v xml:space="preserve"> Ejecución Presupuestaria del Sector Agropecuario, 2015 - 2020 ( Monto Devengado Aprobado), (En RD$)</v>
      </c>
      <c r="B113" s="122"/>
      <c r="C113" s="122"/>
      <c r="D113" s="122"/>
      <c r="E113" s="122"/>
      <c r="F113" s="122"/>
      <c r="G113" s="122"/>
      <c r="H113" s="122"/>
      <c r="I113" s="122"/>
    </row>
    <row r="114" spans="1:9" ht="6.75" customHeight="1" x14ac:dyDescent="0.25">
      <c r="A114" s="118"/>
      <c r="B114" s="118"/>
      <c r="C114" s="118"/>
    </row>
    <row r="115" spans="1:9" ht="21" customHeight="1" x14ac:dyDescent="0.3">
      <c r="A115" s="5"/>
      <c r="B115" s="119" t="s">
        <v>0</v>
      </c>
      <c r="C115" s="120"/>
      <c r="D115" s="98">
        <v>2015</v>
      </c>
      <c r="E115" s="98">
        <v>2016</v>
      </c>
      <c r="F115" s="99">
        <v>2017</v>
      </c>
      <c r="G115" s="99">
        <v>2018</v>
      </c>
      <c r="H115" s="101">
        <v>2019</v>
      </c>
      <c r="I115" s="101">
        <v>2020</v>
      </c>
    </row>
    <row r="116" spans="1:9" s="7" customFormat="1" ht="21" customHeight="1" x14ac:dyDescent="0.3">
      <c r="A116" s="76"/>
      <c r="B116" s="77"/>
      <c r="C116" s="78" t="s">
        <v>55</v>
      </c>
      <c r="D116" s="80">
        <v>130589522.5</v>
      </c>
      <c r="E116" s="79">
        <v>213609248.87</v>
      </c>
      <c r="F116" s="79">
        <v>343503380.65000004</v>
      </c>
      <c r="G116" s="80">
        <f>G117</f>
        <v>319665431.13999999</v>
      </c>
      <c r="H116" s="80">
        <f>H117</f>
        <v>40870581.219999999</v>
      </c>
      <c r="I116" s="80">
        <f>I117</f>
        <v>40870582.219999999</v>
      </c>
    </row>
    <row r="117" spans="1:9" ht="17.25" customHeight="1" x14ac:dyDescent="0.3">
      <c r="A117" s="5"/>
      <c r="B117" s="77"/>
      <c r="C117" s="61" t="s">
        <v>57</v>
      </c>
      <c r="D117" s="88">
        <v>130589522.5</v>
      </c>
      <c r="E117" s="60">
        <v>213609248.87</v>
      </c>
      <c r="F117" s="60">
        <v>343503380.65000004</v>
      </c>
      <c r="G117" s="68">
        <f>SUM(G118:G121)</f>
        <v>319665431.13999999</v>
      </c>
      <c r="H117" s="68">
        <f>SUM(H118:H121)</f>
        <v>40870581.219999999</v>
      </c>
      <c r="I117" s="68">
        <f>SUM(I118:I121)</f>
        <v>40870582.219999999</v>
      </c>
    </row>
    <row r="118" spans="1:9" ht="12.75" customHeight="1" x14ac:dyDescent="0.3">
      <c r="A118" s="5"/>
      <c r="B118" s="77"/>
      <c r="C118" s="58" t="s">
        <v>51</v>
      </c>
      <c r="D118" s="88">
        <v>119525214.90000001</v>
      </c>
      <c r="E118" s="42">
        <v>205805971.00999999</v>
      </c>
      <c r="F118" s="42">
        <v>343307165.16000003</v>
      </c>
      <c r="G118" s="53">
        <v>319665431.13999999</v>
      </c>
      <c r="H118" s="53">
        <v>20435290.620000001</v>
      </c>
      <c r="I118" s="53">
        <v>20435291.620000001</v>
      </c>
    </row>
    <row r="119" spans="1:9" ht="12.75" customHeight="1" x14ac:dyDescent="0.3">
      <c r="A119" s="5"/>
      <c r="B119" s="77"/>
      <c r="C119" s="58" t="s">
        <v>52</v>
      </c>
      <c r="D119" s="88">
        <v>6130021.5</v>
      </c>
      <c r="E119" s="42"/>
      <c r="F119" s="42"/>
      <c r="G119" s="53"/>
      <c r="H119" s="53"/>
      <c r="I119" s="53"/>
    </row>
    <row r="120" spans="1:9" ht="12.75" customHeight="1" x14ac:dyDescent="0.3">
      <c r="A120" s="5"/>
      <c r="B120" s="77"/>
      <c r="C120" s="58" t="s">
        <v>53</v>
      </c>
      <c r="D120" s="88">
        <v>4931561.0999999996</v>
      </c>
      <c r="E120" s="42"/>
      <c r="F120" s="42"/>
      <c r="G120" s="53"/>
      <c r="H120" s="53"/>
      <c r="I120" s="53"/>
    </row>
    <row r="121" spans="1:9" ht="12.75" customHeight="1" x14ac:dyDescent="0.3">
      <c r="A121" s="5"/>
      <c r="B121" s="77"/>
      <c r="C121" s="58" t="s">
        <v>54</v>
      </c>
      <c r="D121" s="88">
        <v>2725</v>
      </c>
      <c r="E121" s="42">
        <v>7803277.8600000003</v>
      </c>
      <c r="F121" s="42">
        <v>196215.49</v>
      </c>
      <c r="G121" s="53"/>
      <c r="H121" s="53">
        <v>20435290.600000001</v>
      </c>
      <c r="I121" s="53">
        <v>20435290.600000001</v>
      </c>
    </row>
    <row r="122" spans="1:9" ht="13.5" customHeight="1" x14ac:dyDescent="0.25">
      <c r="A122" s="11"/>
      <c r="B122" s="8" t="s">
        <v>8</v>
      </c>
      <c r="C122" s="69" t="s">
        <v>27</v>
      </c>
      <c r="D122" s="49">
        <v>14515233.1</v>
      </c>
      <c r="E122" s="42">
        <v>14621163.549999999</v>
      </c>
      <c r="F122" s="42">
        <v>16397147.300000001</v>
      </c>
      <c r="G122" s="53">
        <v>19425509.109999999</v>
      </c>
      <c r="H122" s="53">
        <v>25618366</v>
      </c>
      <c r="I122" s="53">
        <v>25618367</v>
      </c>
    </row>
    <row r="123" spans="1:9" s="7" customFormat="1" ht="12" customHeight="1" x14ac:dyDescent="0.3">
      <c r="A123" s="76"/>
      <c r="B123" s="77"/>
      <c r="C123" s="58"/>
      <c r="D123" s="59"/>
      <c r="E123" s="60"/>
      <c r="F123" s="59"/>
      <c r="G123" s="68"/>
      <c r="H123" s="68"/>
      <c r="I123" s="68"/>
    </row>
    <row r="124" spans="1:9" s="14" customFormat="1" ht="19.5" customHeight="1" x14ac:dyDescent="0.35">
      <c r="A124" s="9"/>
      <c r="B124" s="9"/>
      <c r="C124" s="81" t="s">
        <v>1</v>
      </c>
      <c r="D124" s="37">
        <v>788754174.81000018</v>
      </c>
      <c r="E124" s="39">
        <v>635058979.37999988</v>
      </c>
      <c r="F124" s="39">
        <v>883570948.35000002</v>
      </c>
      <c r="G124" s="37">
        <f>SUM(G125:G134)</f>
        <v>654296248.93000007</v>
      </c>
      <c r="H124" s="37">
        <f>SUM(H125:H135)</f>
        <v>808534276.63999999</v>
      </c>
      <c r="I124" s="37">
        <f>SUM(I125:I135)</f>
        <v>808734286.63999999</v>
      </c>
    </row>
    <row r="125" spans="1:9" ht="13.5" customHeight="1" x14ac:dyDescent="0.25">
      <c r="A125" s="11"/>
      <c r="B125" s="3" t="s">
        <v>8</v>
      </c>
      <c r="C125" s="58" t="s">
        <v>43</v>
      </c>
      <c r="D125" s="49">
        <v>6614893.2000000002</v>
      </c>
      <c r="E125" s="42">
        <v>5995974.79</v>
      </c>
      <c r="F125" s="42">
        <v>6616894</v>
      </c>
      <c r="G125" s="53">
        <v>6617394</v>
      </c>
      <c r="H125" s="53">
        <v>5437153.6100000003</v>
      </c>
      <c r="I125" s="53">
        <v>5437154.6100000003</v>
      </c>
    </row>
    <row r="126" spans="1:9" ht="13.5" customHeight="1" x14ac:dyDescent="0.25">
      <c r="A126" s="11"/>
      <c r="B126" s="3" t="s">
        <v>8</v>
      </c>
      <c r="C126" s="58" t="s">
        <v>39</v>
      </c>
      <c r="D126" s="49">
        <v>120000000</v>
      </c>
      <c r="E126" s="42">
        <v>120000000</v>
      </c>
      <c r="F126" s="42">
        <v>120000000</v>
      </c>
      <c r="G126" s="53">
        <v>120000000</v>
      </c>
      <c r="H126" s="53">
        <v>120000000</v>
      </c>
      <c r="I126" s="53">
        <v>120000001</v>
      </c>
    </row>
    <row r="127" spans="1:9" ht="13.5" customHeight="1" x14ac:dyDescent="0.25">
      <c r="A127" s="11"/>
      <c r="B127" s="3" t="s">
        <v>8</v>
      </c>
      <c r="C127" s="58" t="s">
        <v>33</v>
      </c>
      <c r="D127" s="49">
        <v>7431293</v>
      </c>
      <c r="E127" s="42">
        <v>7431067</v>
      </c>
      <c r="F127" s="42">
        <v>8559521.3300000001</v>
      </c>
      <c r="G127" s="53">
        <v>9876626</v>
      </c>
      <c r="H127" s="53">
        <v>10608226</v>
      </c>
      <c r="I127" s="53">
        <v>10608227</v>
      </c>
    </row>
    <row r="128" spans="1:9" ht="13.5" customHeight="1" x14ac:dyDescent="0.25">
      <c r="A128" s="11"/>
      <c r="B128" s="3" t="s">
        <v>8</v>
      </c>
      <c r="C128" s="63" t="s">
        <v>28</v>
      </c>
      <c r="D128" s="49">
        <v>36000000</v>
      </c>
      <c r="E128" s="42">
        <v>36000000</v>
      </c>
      <c r="F128" s="42">
        <v>36000000</v>
      </c>
      <c r="G128" s="53">
        <v>36000000</v>
      </c>
      <c r="H128" s="53">
        <v>81285333.319999993</v>
      </c>
      <c r="I128" s="53">
        <v>81285334.319999993</v>
      </c>
    </row>
    <row r="129" spans="1:10" ht="13.5" customHeight="1" x14ac:dyDescent="0.25">
      <c r="A129" s="11"/>
      <c r="B129" s="3"/>
      <c r="C129" s="63" t="s">
        <v>69</v>
      </c>
      <c r="D129" s="49">
        <v>19468596</v>
      </c>
      <c r="E129" s="42">
        <v>20187120</v>
      </c>
      <c r="F129" s="42">
        <v>20908596</v>
      </c>
      <c r="G129" s="53">
        <v>27191303.93</v>
      </c>
      <c r="H129" s="53">
        <v>31764176.200000003</v>
      </c>
      <c r="I129" s="53">
        <v>31764177.199999999</v>
      </c>
    </row>
    <row r="130" spans="1:10" ht="13.5" customHeight="1" x14ac:dyDescent="0.25">
      <c r="A130" s="11"/>
      <c r="B130" s="3"/>
      <c r="C130" s="63" t="s">
        <v>40</v>
      </c>
      <c r="D130" s="49">
        <v>402947575</v>
      </c>
      <c r="E130" s="42">
        <v>372947575</v>
      </c>
      <c r="F130" s="42">
        <v>406851900</v>
      </c>
      <c r="G130" s="53">
        <v>406851900</v>
      </c>
      <c r="H130" s="53">
        <v>406851887.39999998</v>
      </c>
      <c r="I130" s="53">
        <v>406851888.39999998</v>
      </c>
    </row>
    <row r="131" spans="1:10" ht="13.5" customHeight="1" x14ac:dyDescent="0.25">
      <c r="A131" s="11"/>
      <c r="B131" s="3" t="s">
        <v>8</v>
      </c>
      <c r="C131" s="63" t="s">
        <v>2</v>
      </c>
      <c r="D131" s="49">
        <v>9359115</v>
      </c>
      <c r="E131" s="42">
        <v>9338840.6699999999</v>
      </c>
      <c r="F131" s="42">
        <v>9359115</v>
      </c>
      <c r="G131" s="53">
        <v>9359025</v>
      </c>
      <c r="H131" s="53">
        <v>8496478.25</v>
      </c>
      <c r="I131" s="53">
        <v>8496479.25</v>
      </c>
    </row>
    <row r="132" spans="1:10" ht="13.5" customHeight="1" x14ac:dyDescent="0.25">
      <c r="A132" s="11"/>
      <c r="B132" s="3"/>
      <c r="C132" s="63" t="s">
        <v>41</v>
      </c>
      <c r="D132" s="49">
        <v>7400000</v>
      </c>
      <c r="E132" s="42">
        <v>2200000</v>
      </c>
      <c r="F132" s="42">
        <v>2400000</v>
      </c>
      <c r="G132" s="53">
        <v>2400000</v>
      </c>
      <c r="H132" s="53">
        <v>2000000</v>
      </c>
      <c r="I132" s="53">
        <v>2200000</v>
      </c>
    </row>
    <row r="133" spans="1:10" ht="15" customHeight="1" x14ac:dyDescent="0.25">
      <c r="A133" s="11"/>
      <c r="B133" s="3" t="s">
        <v>8</v>
      </c>
      <c r="C133" s="63" t="s">
        <v>32</v>
      </c>
      <c r="D133" s="49">
        <v>115851432.2</v>
      </c>
      <c r="E133" s="42"/>
      <c r="F133" s="42">
        <v>114109074.72</v>
      </c>
      <c r="G133" s="53">
        <v>36000000</v>
      </c>
      <c r="H133" s="53">
        <v>81285333.319999993</v>
      </c>
      <c r="I133" s="53">
        <v>81285334.319999993</v>
      </c>
      <c r="J133" s="7"/>
    </row>
    <row r="134" spans="1:10" ht="15" customHeight="1" x14ac:dyDescent="0.25">
      <c r="A134" s="11"/>
      <c r="B134" s="3"/>
      <c r="C134" s="63" t="s">
        <v>59</v>
      </c>
      <c r="D134" s="49">
        <v>49166037.310000002</v>
      </c>
      <c r="E134" s="42">
        <v>46337238.369999997</v>
      </c>
      <c r="F134" s="42">
        <v>142368700</v>
      </c>
      <c r="G134" s="53"/>
      <c r="H134" s="53">
        <v>23721806.469999999</v>
      </c>
      <c r="I134" s="53">
        <v>23721807.469999999</v>
      </c>
      <c r="J134" s="7"/>
    </row>
    <row r="135" spans="1:10" ht="12.75" customHeight="1" x14ac:dyDescent="0.2">
      <c r="B135" s="3"/>
      <c r="C135" s="63" t="s">
        <v>81</v>
      </c>
      <c r="D135" s="41"/>
      <c r="E135" s="42"/>
      <c r="F135" s="42">
        <v>66141579.609999999</v>
      </c>
      <c r="G135" s="53"/>
      <c r="H135" s="53">
        <v>37083882.07</v>
      </c>
      <c r="I135" s="53">
        <v>37083883.07</v>
      </c>
      <c r="J135" s="7"/>
    </row>
    <row r="136" spans="1:10" s="13" customFormat="1" ht="19.5" customHeight="1" x14ac:dyDescent="0.4">
      <c r="A136" s="16" t="s">
        <v>49</v>
      </c>
      <c r="B136" s="17"/>
      <c r="C136" s="64"/>
      <c r="D136" s="38">
        <v>4160081118.0800004</v>
      </c>
      <c r="E136" s="39">
        <v>5210625604.4000006</v>
      </c>
      <c r="F136" s="37">
        <f>SUM(F10+F16+F21+F60+F61+F70+F78+F116+F124)</f>
        <v>6065167970.170001</v>
      </c>
      <c r="G136" s="37">
        <f>SUM(G10+G21+G60+G70+G78+G116+G122+G124)</f>
        <v>5221954071.710001</v>
      </c>
      <c r="H136" s="37">
        <f>SUM(H10+H21+H60+H70+H78+H116+H122+H124)</f>
        <v>7119763645.0200005</v>
      </c>
      <c r="I136" s="37">
        <f>SUM(I10+I21+I60+I70+I78+I116+I122+I124)</f>
        <v>7934812506.420001</v>
      </c>
    </row>
    <row r="137" spans="1:10" s="15" customFormat="1" ht="19.5" customHeight="1" x14ac:dyDescent="0.25">
      <c r="A137" s="10" t="s">
        <v>50</v>
      </c>
      <c r="C137" s="82"/>
      <c r="D137" s="38">
        <v>4653074808.6999998</v>
      </c>
      <c r="E137" s="39">
        <v>6701145384.6000004</v>
      </c>
      <c r="F137" s="37">
        <f>SUM(F138:F151,F153:F154)</f>
        <v>5252184820.9299994</v>
      </c>
      <c r="G137" s="37">
        <f>SUM(G138:G154,G153:G154)</f>
        <v>5772335338.499999</v>
      </c>
      <c r="H137" s="37">
        <f>SUM(H138:H154)</f>
        <v>7643557765.4800005</v>
      </c>
      <c r="I137" s="37">
        <f>SUM(I138:I154)</f>
        <v>7643557782.4800005</v>
      </c>
    </row>
    <row r="138" spans="1:10" ht="15" customHeight="1" x14ac:dyDescent="0.25">
      <c r="A138" s="11"/>
      <c r="B138" s="3" t="s">
        <v>8</v>
      </c>
      <c r="C138" s="65" t="s">
        <v>15</v>
      </c>
      <c r="D138" s="49">
        <v>213953367</v>
      </c>
      <c r="E138" s="42">
        <v>1183956249</v>
      </c>
      <c r="F138" s="42">
        <v>1183956249</v>
      </c>
      <c r="G138" s="53">
        <v>1377534645.6800001</v>
      </c>
      <c r="H138" s="53">
        <v>1191002249</v>
      </c>
      <c r="I138" s="53">
        <v>1191002250</v>
      </c>
      <c r="J138" s="7"/>
    </row>
    <row r="139" spans="1:10" ht="12.75" customHeight="1" x14ac:dyDescent="0.25">
      <c r="A139" s="11"/>
      <c r="B139" s="3" t="s">
        <v>8</v>
      </c>
      <c r="C139" s="65" t="s">
        <v>89</v>
      </c>
      <c r="D139" s="49">
        <v>282975293</v>
      </c>
      <c r="E139" s="42">
        <v>292975293</v>
      </c>
      <c r="F139" s="42">
        <v>284750775.17999995</v>
      </c>
      <c r="G139" s="53">
        <v>293430081.80000001</v>
      </c>
      <c r="H139" s="53">
        <v>356978067.31</v>
      </c>
      <c r="I139" s="53">
        <v>356978068.31</v>
      </c>
      <c r="J139" s="7"/>
    </row>
    <row r="140" spans="1:10" ht="12.75" customHeight="1" x14ac:dyDescent="0.25">
      <c r="A140" s="11"/>
      <c r="B140" s="3" t="s">
        <v>8</v>
      </c>
      <c r="C140" s="65" t="s">
        <v>3</v>
      </c>
      <c r="D140" s="49">
        <v>1546723249.5</v>
      </c>
      <c r="E140" s="42">
        <v>1496731596.8699999</v>
      </c>
      <c r="F140" s="42">
        <v>1378157977.5099998</v>
      </c>
      <c r="G140" s="53">
        <v>1479375752.9899995</v>
      </c>
      <c r="H140" s="53">
        <v>1836700743.5600004</v>
      </c>
      <c r="I140" s="53">
        <v>1836700744.5599999</v>
      </c>
      <c r="J140" s="7"/>
    </row>
    <row r="141" spans="1:10" ht="12.75" customHeight="1" x14ac:dyDescent="0.25">
      <c r="A141" s="11"/>
      <c r="B141" s="3" t="s">
        <v>8</v>
      </c>
      <c r="C141" s="65" t="s">
        <v>4</v>
      </c>
      <c r="D141" s="49">
        <v>181456365.09999999</v>
      </c>
      <c r="E141" s="42">
        <v>167723599</v>
      </c>
      <c r="F141" s="42">
        <v>189372583.62</v>
      </c>
      <c r="G141" s="53">
        <v>221959121</v>
      </c>
      <c r="H141" s="53">
        <v>213653609.81</v>
      </c>
      <c r="I141" s="53">
        <v>213653610.81</v>
      </c>
      <c r="J141" s="7"/>
    </row>
    <row r="142" spans="1:10" ht="12.75" customHeight="1" x14ac:dyDescent="0.25">
      <c r="A142" s="11"/>
      <c r="B142" s="3" t="s">
        <v>8</v>
      </c>
      <c r="C142" s="65" t="s">
        <v>5</v>
      </c>
      <c r="D142" s="49">
        <v>39557401</v>
      </c>
      <c r="E142" s="42">
        <v>39557400.149999999</v>
      </c>
      <c r="F142" s="42">
        <v>39557401</v>
      </c>
      <c r="G142" s="53">
        <v>39447143.009999998</v>
      </c>
      <c r="H142" s="53">
        <v>46715433.609999999</v>
      </c>
      <c r="I142" s="53">
        <v>46715434.609999999</v>
      </c>
      <c r="J142" s="7"/>
    </row>
    <row r="143" spans="1:10" ht="12.75" customHeight="1" x14ac:dyDescent="0.25">
      <c r="A143" s="11"/>
      <c r="B143" s="3" t="s">
        <v>8</v>
      </c>
      <c r="C143" s="65" t="s">
        <v>47</v>
      </c>
      <c r="D143" s="49">
        <v>16399548</v>
      </c>
      <c r="E143" s="42">
        <v>16399548</v>
      </c>
      <c r="F143" s="42">
        <v>16343518</v>
      </c>
      <c r="G143" s="53">
        <v>13506063.030000001</v>
      </c>
      <c r="H143" s="53">
        <v>17333436.23</v>
      </c>
      <c r="I143" s="53">
        <v>17333437.23</v>
      </c>
      <c r="J143" s="7"/>
    </row>
    <row r="144" spans="1:10" ht="12.75" customHeight="1" x14ac:dyDescent="0.25">
      <c r="A144" s="11"/>
      <c r="B144" s="3" t="s">
        <v>8</v>
      </c>
      <c r="C144" s="65" t="s">
        <v>6</v>
      </c>
      <c r="D144" s="49">
        <v>200000000</v>
      </c>
      <c r="E144" s="42">
        <v>847600832.69000006</v>
      </c>
      <c r="F144" s="42">
        <v>999999996</v>
      </c>
      <c r="G144" s="53">
        <v>196970557.94999996</v>
      </c>
      <c r="H144" s="53">
        <v>1210215346.3199999</v>
      </c>
      <c r="I144" s="53">
        <v>1210215347.3199999</v>
      </c>
      <c r="J144" s="7"/>
    </row>
    <row r="145" spans="1:10" ht="12.75" customHeight="1" x14ac:dyDescent="0.25">
      <c r="A145" s="11"/>
      <c r="B145" s="3" t="s">
        <v>8</v>
      </c>
      <c r="C145" s="65" t="s">
        <v>16</v>
      </c>
      <c r="D145" s="49">
        <v>69912794.5</v>
      </c>
      <c r="E145" s="42">
        <v>222033215.88999999</v>
      </c>
      <c r="F145" s="42">
        <v>69912874.5</v>
      </c>
      <c r="G145" s="53">
        <v>99912876.25</v>
      </c>
      <c r="H145" s="53">
        <v>100032213</v>
      </c>
      <c r="I145" s="53">
        <v>100032214</v>
      </c>
      <c r="J145" s="7"/>
    </row>
    <row r="146" spans="1:10" ht="12.75" customHeight="1" x14ac:dyDescent="0.25">
      <c r="A146" s="11"/>
      <c r="B146" s="3" t="s">
        <v>8</v>
      </c>
      <c r="C146" s="65" t="s">
        <v>42</v>
      </c>
      <c r="D146" s="49">
        <v>212818371.5</v>
      </c>
      <c r="E146" s="42">
        <v>212818372</v>
      </c>
      <c r="F146" s="42">
        <v>225418372</v>
      </c>
      <c r="G146" s="53">
        <v>237346085.33999997</v>
      </c>
      <c r="H146" s="53">
        <v>274404414</v>
      </c>
      <c r="I146" s="53">
        <v>274404415</v>
      </c>
      <c r="J146" s="7"/>
    </row>
    <row r="147" spans="1:10" ht="12.75" customHeight="1" x14ac:dyDescent="0.25">
      <c r="A147" s="11"/>
      <c r="B147" s="3" t="s">
        <v>8</v>
      </c>
      <c r="C147" s="65" t="s">
        <v>65</v>
      </c>
      <c r="D147" s="49">
        <v>882807942</v>
      </c>
      <c r="E147" s="42">
        <v>1161677031</v>
      </c>
      <c r="F147" s="42"/>
      <c r="G147" s="53">
        <v>281370575.07999998</v>
      </c>
      <c r="H147" s="53">
        <v>970240592</v>
      </c>
      <c r="I147" s="53">
        <v>970240593</v>
      </c>
      <c r="J147" s="7"/>
    </row>
    <row r="148" spans="1:10" ht="12.75" customHeight="1" x14ac:dyDescent="0.25">
      <c r="A148" s="11"/>
      <c r="B148" s="3" t="s">
        <v>8</v>
      </c>
      <c r="C148" s="65" t="s">
        <v>17</v>
      </c>
      <c r="D148" s="49">
        <v>138255888</v>
      </c>
      <c r="E148" s="42">
        <v>154899888</v>
      </c>
      <c r="F148" s="42">
        <v>178499811</v>
      </c>
      <c r="G148" s="53">
        <v>116317901</v>
      </c>
      <c r="H148" s="53">
        <v>139255895</v>
      </c>
      <c r="I148" s="53">
        <v>139255896</v>
      </c>
      <c r="J148" s="7"/>
    </row>
    <row r="149" spans="1:10" ht="12.75" customHeight="1" x14ac:dyDescent="0.25">
      <c r="A149" s="11"/>
      <c r="B149" s="3" t="s">
        <v>8</v>
      </c>
      <c r="C149" s="65" t="s">
        <v>18</v>
      </c>
      <c r="D149" s="49">
        <v>322463809</v>
      </c>
      <c r="E149" s="42">
        <v>310511618</v>
      </c>
      <c r="F149" s="42">
        <v>284218667.68000001</v>
      </c>
      <c r="G149" s="53">
        <v>295412275.21000004</v>
      </c>
      <c r="H149" s="53">
        <v>310466519.63999999</v>
      </c>
      <c r="I149" s="53">
        <v>310466520.63999999</v>
      </c>
      <c r="J149" s="7"/>
    </row>
    <row r="150" spans="1:10" ht="12.75" customHeight="1" x14ac:dyDescent="0.25">
      <c r="A150" s="11"/>
      <c r="C150" s="66" t="s">
        <v>61</v>
      </c>
      <c r="D150" s="49">
        <v>56061566</v>
      </c>
      <c r="E150" s="42">
        <v>56061566</v>
      </c>
      <c r="F150" s="42">
        <v>56910897.240000002</v>
      </c>
      <c r="G150" s="53">
        <v>58207940.109999999</v>
      </c>
      <c r="H150" s="53">
        <v>65307774.999999993</v>
      </c>
      <c r="I150" s="53">
        <v>65307776</v>
      </c>
      <c r="J150" s="7"/>
    </row>
    <row r="151" spans="1:10" ht="12.75" customHeight="1" x14ac:dyDescent="0.25">
      <c r="A151" s="11"/>
      <c r="C151" s="66" t="s">
        <v>62</v>
      </c>
      <c r="D151" s="49">
        <v>130048283</v>
      </c>
      <c r="E151" s="42">
        <v>130633209</v>
      </c>
      <c r="F151" s="42">
        <v>138916404</v>
      </c>
      <c r="G151" s="53">
        <v>156773156</v>
      </c>
      <c r="H151" s="53">
        <v>127916404</v>
      </c>
      <c r="I151" s="53">
        <v>127916405</v>
      </c>
      <c r="J151" s="7"/>
    </row>
    <row r="152" spans="1:10" ht="12.75" customHeight="1" x14ac:dyDescent="0.25">
      <c r="A152" s="11"/>
      <c r="C152" s="66" t="s">
        <v>63</v>
      </c>
      <c r="D152" s="49">
        <v>208640931.09999999</v>
      </c>
      <c r="E152" s="42">
        <v>256565966</v>
      </c>
      <c r="F152" s="42">
        <v>362488272.35000002</v>
      </c>
      <c r="G152" s="102">
        <v>490959480.05000001</v>
      </c>
      <c r="H152" s="53">
        <v>586765666</v>
      </c>
      <c r="I152" s="53">
        <v>586765667</v>
      </c>
      <c r="J152" s="7"/>
    </row>
    <row r="153" spans="1:10" ht="12.75" customHeight="1" x14ac:dyDescent="0.25">
      <c r="A153" s="11"/>
      <c r="C153" s="66" t="s">
        <v>64</v>
      </c>
      <c r="D153" s="40">
        <v>151000000</v>
      </c>
      <c r="E153" s="42">
        <v>151000000</v>
      </c>
      <c r="F153" s="42">
        <v>151000000</v>
      </c>
      <c r="G153" s="53">
        <v>151000000</v>
      </c>
      <c r="H153" s="53">
        <v>151000000</v>
      </c>
      <c r="I153" s="53">
        <v>151000001</v>
      </c>
      <c r="J153" s="7"/>
    </row>
    <row r="154" spans="1:10" ht="12.75" customHeight="1" x14ac:dyDescent="0.25">
      <c r="A154" s="11"/>
      <c r="C154" s="62" t="s">
        <v>79</v>
      </c>
      <c r="D154" s="49">
        <v>40370465.600000001</v>
      </c>
      <c r="E154" s="42">
        <v>53059710</v>
      </c>
      <c r="F154" s="42">
        <v>55169294.200000003</v>
      </c>
      <c r="G154" s="53">
        <v>55905842</v>
      </c>
      <c r="H154" s="53">
        <v>45569401</v>
      </c>
      <c r="I154" s="53">
        <v>45569402</v>
      </c>
      <c r="J154" s="7"/>
    </row>
    <row r="155" spans="1:10" ht="4.5" customHeight="1" x14ac:dyDescent="0.2">
      <c r="C155" s="66"/>
      <c r="D155" s="48"/>
      <c r="E155" s="40"/>
      <c r="F155" s="42"/>
      <c r="G155" s="53"/>
      <c r="H155" s="53"/>
      <c r="I155" s="53"/>
      <c r="J155" s="7"/>
    </row>
    <row r="156" spans="1:10" ht="3" customHeight="1" x14ac:dyDescent="0.2">
      <c r="A156" s="7"/>
      <c r="B156" s="7"/>
      <c r="C156" s="31"/>
      <c r="D156" s="31"/>
      <c r="E156" s="31"/>
      <c r="F156" s="32"/>
      <c r="G156" s="31"/>
    </row>
    <row r="157" spans="1:10" ht="15" customHeight="1" x14ac:dyDescent="0.25">
      <c r="B157" s="115" t="s">
        <v>73</v>
      </c>
      <c r="C157" s="115"/>
    </row>
    <row r="158" spans="1:10" ht="15.75" customHeight="1" x14ac:dyDescent="0.2">
      <c r="C158" s="24" t="s">
        <v>74</v>
      </c>
    </row>
    <row r="159" spans="1:10" ht="15.75" customHeight="1" x14ac:dyDescent="0.2">
      <c r="C159" s="24" t="s">
        <v>90</v>
      </c>
    </row>
  </sheetData>
  <mergeCells count="12">
    <mergeCell ref="A3:I3"/>
    <mergeCell ref="B2:I2"/>
    <mergeCell ref="B157:C157"/>
    <mergeCell ref="B6:C6"/>
    <mergeCell ref="A4:D4"/>
    <mergeCell ref="A114:C114"/>
    <mergeCell ref="B115:C115"/>
    <mergeCell ref="C42:I42"/>
    <mergeCell ref="A43:I43"/>
    <mergeCell ref="A113:I113"/>
    <mergeCell ref="B112:I112"/>
    <mergeCell ref="B45:C45"/>
  </mergeCells>
  <phoneticPr fontId="11" type="noConversion"/>
  <pageMargins left="1" right="1" top="1" bottom="1" header="0.5" footer="0.5"/>
  <pageSetup paperSize="5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E28"/>
  <sheetViews>
    <sheetView workbookViewId="0">
      <selection activeCell="D29" sqref="D29"/>
    </sheetView>
  </sheetViews>
  <sheetFormatPr baseColWidth="10" defaultRowHeight="12.75" x14ac:dyDescent="0.2"/>
  <cols>
    <col min="2" max="5" width="16.5703125" bestFit="1" customWidth="1"/>
  </cols>
  <sheetData>
    <row r="5" spans="3:5" x14ac:dyDescent="0.2">
      <c r="C5">
        <v>3760000</v>
      </c>
      <c r="E5" s="19">
        <v>119525214.90000001</v>
      </c>
    </row>
    <row r="6" spans="3:5" x14ac:dyDescent="0.2">
      <c r="C6">
        <v>402947575</v>
      </c>
      <c r="E6" s="19">
        <v>6130021.5</v>
      </c>
    </row>
    <row r="7" spans="3:5" x14ac:dyDescent="0.2">
      <c r="C7">
        <v>120000000</v>
      </c>
      <c r="E7" s="19">
        <v>4931561.0999999996</v>
      </c>
    </row>
    <row r="8" spans="3:5" x14ac:dyDescent="0.2">
      <c r="C8">
        <v>115851432.2</v>
      </c>
      <c r="E8" s="19">
        <v>2725</v>
      </c>
    </row>
    <row r="9" spans="3:5" x14ac:dyDescent="0.2">
      <c r="C9">
        <v>36000000</v>
      </c>
      <c r="E9" s="20">
        <f>SUM(E5:E8)</f>
        <v>130589522.5</v>
      </c>
    </row>
    <row r="10" spans="3:5" x14ac:dyDescent="0.2">
      <c r="C10">
        <v>9359115</v>
      </c>
    </row>
    <row r="11" spans="3:5" x14ac:dyDescent="0.2">
      <c r="C11">
        <v>7431293</v>
      </c>
    </row>
    <row r="12" spans="3:5" x14ac:dyDescent="0.2">
      <c r="C12">
        <v>6614893.2000000002</v>
      </c>
    </row>
    <row r="13" spans="3:5" x14ac:dyDescent="0.2">
      <c r="C13">
        <v>7400000</v>
      </c>
    </row>
    <row r="14" spans="3:5" x14ac:dyDescent="0.2">
      <c r="C14" s="18">
        <f>SUM(C5:C13)</f>
        <v>709364308.4000001</v>
      </c>
    </row>
    <row r="18" spans="2:5" x14ac:dyDescent="0.2">
      <c r="C18">
        <v>130589522.5</v>
      </c>
    </row>
    <row r="20" spans="2:5" x14ac:dyDescent="0.2">
      <c r="C20">
        <v>33244836.699999999</v>
      </c>
    </row>
    <row r="21" spans="2:5" x14ac:dyDescent="0.2">
      <c r="C21" s="21">
        <f>SUM(C18:C20)</f>
        <v>163834359.19999999</v>
      </c>
      <c r="D21" s="18">
        <v>8473158958.3999996</v>
      </c>
      <c r="E21" s="18">
        <v>8798277194.2099991</v>
      </c>
    </row>
    <row r="22" spans="2:5" x14ac:dyDescent="0.2">
      <c r="C22" s="22">
        <f>D21+C21</f>
        <v>8636993317.6000004</v>
      </c>
      <c r="D22" s="22">
        <f>E21-C22</f>
        <v>161283876.6099987</v>
      </c>
    </row>
    <row r="23" spans="2:5" x14ac:dyDescent="0.2">
      <c r="C23" s="18">
        <v>115851432.2</v>
      </c>
    </row>
    <row r="24" spans="2:5" x14ac:dyDescent="0.2">
      <c r="C24" s="22">
        <f>C22-C23</f>
        <v>8521141885.4000006</v>
      </c>
      <c r="D24" s="22">
        <f>C22-C23</f>
        <v>8521141885.4000006</v>
      </c>
      <c r="E24" s="22">
        <f>D24+C25</f>
        <v>8524901885.4000006</v>
      </c>
    </row>
    <row r="25" spans="2:5" x14ac:dyDescent="0.2">
      <c r="C25" s="18">
        <v>3760000</v>
      </c>
      <c r="E25" s="22"/>
    </row>
    <row r="26" spans="2:5" x14ac:dyDescent="0.2">
      <c r="C26" s="22">
        <f>C25+C24</f>
        <v>8524901885.4000006</v>
      </c>
      <c r="D26" s="22">
        <f>E21-C26</f>
        <v>273375308.80999851</v>
      </c>
    </row>
    <row r="27" spans="2:5" x14ac:dyDescent="0.2">
      <c r="B27" s="22"/>
      <c r="C27" s="23"/>
      <c r="D27" s="22">
        <f>D26-C25</f>
        <v>269615308.80999851</v>
      </c>
    </row>
    <row r="28" spans="2:5" x14ac:dyDescent="0.2">
      <c r="D28" s="22">
        <f>D27+C23</f>
        <v>385466741.0099985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cuadro 18</vt:lpstr>
      <vt:lpstr>Hoja1</vt:lpstr>
    </vt:vector>
  </TitlesOfParts>
  <Company>SEA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rodriguez</dc:creator>
  <cp:lastModifiedBy>Lidia Paredes</cp:lastModifiedBy>
  <cp:lastPrinted>2018-05-24T14:09:54Z</cp:lastPrinted>
  <dcterms:created xsi:type="dcterms:W3CDTF">2008-03-05T13:27:27Z</dcterms:created>
  <dcterms:modified xsi:type="dcterms:W3CDTF">2021-06-22T18:16:40Z</dcterms:modified>
</cp:coreProperties>
</file>